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Hypothekenwerte" sheetId="1" r:id="rId4"/>
    <sheet name="Kontenblatt" sheetId="2" r:id="rId5"/>
  </sheets>
</workbook>
</file>

<file path=xl/sharedStrings.xml><?xml version="1.0" encoding="utf-8"?>
<sst xmlns="http://schemas.openxmlformats.org/spreadsheetml/2006/main" uniqueCount="68">
  <si>
    <t>Hypoteken-wert  = Hauswert</t>
  </si>
  <si>
    <t>Adressen</t>
  </si>
  <si>
    <t>Eigen-tümer*in</t>
  </si>
  <si>
    <t>Wertcode:        Unbebaut = 1 Bebaut = 2 Verpfändet = 0</t>
  </si>
  <si>
    <t>G = Gelb</t>
  </si>
  <si>
    <t>R = Rot</t>
  </si>
  <si>
    <t>C = Creme</t>
  </si>
  <si>
    <t>L = Lila</t>
  </si>
  <si>
    <t>O = Orange</t>
  </si>
  <si>
    <t>V = Violett</t>
  </si>
  <si>
    <t>Kiesweg = KW 1</t>
  </si>
  <si>
    <t>Kiesweg = KW 2</t>
  </si>
  <si>
    <t>Ziegelstrasse =  ZS 1</t>
  </si>
  <si>
    <t>Ziegelstrasse =  ZS 2</t>
  </si>
  <si>
    <t>Nasse Gasse =  NG 1</t>
  </si>
  <si>
    <t>Nasse Gasse =  NG 2</t>
  </si>
  <si>
    <t>Alleenring =  AR 1</t>
  </si>
  <si>
    <t>Alleenring =  AR 2</t>
  </si>
  <si>
    <t>Summen</t>
  </si>
  <si>
    <t>verfügbare Gesamthypothek</t>
  </si>
  <si>
    <t>Derivate Gesamt</t>
  </si>
  <si>
    <t>Derivate Privat</t>
  </si>
  <si>
    <t>Derivate Bank</t>
  </si>
  <si>
    <t>Figuren</t>
  </si>
  <si>
    <t>Anleihen Gesamt</t>
  </si>
  <si>
    <t>Anleihen Privat &gt;</t>
  </si>
  <si>
    <t>Anleihen Privat Gesamt</t>
  </si>
  <si>
    <t>Anleihen Bank</t>
  </si>
  <si>
    <t xml:space="preserve">Wert-pa-pier-kauf </t>
  </si>
  <si>
    <t>An-lei-hen in der Bank</t>
  </si>
  <si>
    <t xml:space="preserve">Wert-pa-pier-ver-kauf </t>
  </si>
  <si>
    <t>Bankschulden</t>
  </si>
  <si>
    <t>Zinssatz</t>
  </si>
  <si>
    <r>
      <rPr>
        <sz val="10"/>
        <color indexed="8"/>
        <rFont val="Arial"/>
      </rPr>
      <t xml:space="preserve">verfügbare Hypothek </t>
    </r>
    <r>
      <rPr>
        <b val="1"/>
        <sz val="12"/>
        <color indexed="8"/>
        <rFont val="Arial"/>
      </rPr>
      <t>&gt;</t>
    </r>
  </si>
  <si>
    <r>
      <rPr>
        <sz val="10"/>
        <color indexed="8"/>
        <rFont val="Arial"/>
      </rPr>
      <t xml:space="preserve">Derivate Privat </t>
    </r>
    <r>
      <rPr>
        <b val="1"/>
        <sz val="12"/>
        <color indexed="8"/>
        <rFont val="Arial"/>
      </rPr>
      <t>&gt;</t>
    </r>
  </si>
  <si>
    <t>Rechenhilfsspalten</t>
  </si>
  <si>
    <t>&lt;</t>
  </si>
  <si>
    <t>Spalten-summen</t>
  </si>
  <si>
    <t>&gt;</t>
  </si>
  <si>
    <t>B = Bank</t>
  </si>
  <si>
    <t>Spielzug</t>
  </si>
  <si>
    <t>Z  I  N  S</t>
  </si>
  <si>
    <r>
      <rPr>
        <b val="1"/>
        <sz val="10"/>
        <color indexed="8"/>
        <rFont val="Arial"/>
      </rPr>
      <t>S = Staat</t>
    </r>
  </si>
  <si>
    <r>
      <rPr>
        <b val="1"/>
        <sz val="10"/>
        <color indexed="8"/>
        <rFont val="Arial"/>
      </rPr>
      <t>G = Grün</t>
    </r>
  </si>
  <si>
    <r>
      <rPr>
        <b val="1"/>
        <sz val="10"/>
        <color indexed="8"/>
        <rFont val="Arial"/>
      </rPr>
      <t>R = Rot</t>
    </r>
  </si>
  <si>
    <r>
      <rPr>
        <b val="1"/>
        <sz val="10"/>
        <color indexed="8"/>
        <rFont val="Arial"/>
      </rPr>
      <t>C = Creme</t>
    </r>
  </si>
  <si>
    <r>
      <rPr>
        <b val="1"/>
        <sz val="10"/>
        <color indexed="8"/>
        <rFont val="Arial"/>
      </rPr>
      <t>L = Lila</t>
    </r>
  </si>
  <si>
    <r>
      <rPr>
        <b val="1"/>
        <sz val="10"/>
        <color indexed="8"/>
        <rFont val="Arial"/>
      </rPr>
      <t>O = Orange</t>
    </r>
  </si>
  <si>
    <r>
      <rPr>
        <b val="1"/>
        <sz val="10"/>
        <color indexed="8"/>
        <rFont val="Arial"/>
      </rPr>
      <t>V = Violett</t>
    </r>
  </si>
  <si>
    <t>Wertpapieranteile der Figuren</t>
  </si>
  <si>
    <t>Kredit Tilgung</t>
  </si>
  <si>
    <t>Geldmenge</t>
  </si>
  <si>
    <r>
      <rPr>
        <b val="1"/>
        <sz val="10"/>
        <color indexed="8"/>
        <rFont val="Arial"/>
      </rPr>
      <t xml:space="preserve">Zinsen       </t>
    </r>
    <r>
      <rPr>
        <b val="1"/>
        <sz val="10"/>
        <color indexed="28"/>
        <rFont val="Arial"/>
      </rPr>
      <t>Lotto</t>
    </r>
  </si>
  <si>
    <t>WER</t>
  </si>
  <si>
    <t>WAS</t>
  </si>
  <si>
    <t>Umsatz  Wieviel</t>
  </si>
  <si>
    <t>WEM</t>
  </si>
  <si>
    <r>
      <rPr>
        <b val="1"/>
        <sz val="10"/>
        <color indexed="24"/>
        <rFont val="Arial"/>
      </rPr>
      <t>Staats-</t>
    </r>
    <r>
      <rPr>
        <b val="1"/>
        <sz val="10"/>
        <color indexed="43"/>
        <rFont val="Arial"/>
      </rPr>
      <t>schuld = Anleihen</t>
    </r>
  </si>
  <si>
    <t>Steuer Versiche-rungen</t>
  </si>
  <si>
    <t>Kredit</t>
  </si>
  <si>
    <t>Umsatz</t>
  </si>
  <si>
    <r>
      <rPr>
        <b val="1"/>
        <sz val="10"/>
        <color indexed="45"/>
        <rFont val="Arial"/>
      </rPr>
      <t>Kredit</t>
    </r>
    <r>
      <rPr>
        <b val="1"/>
        <sz val="10"/>
        <color indexed="8"/>
        <rFont val="Arial"/>
      </rPr>
      <t xml:space="preserve"> </t>
    </r>
  </si>
  <si>
    <t>G</t>
  </si>
  <si>
    <t>R</t>
  </si>
  <si>
    <t>C</t>
  </si>
  <si>
    <t>L</t>
  </si>
  <si>
    <t>O</t>
  </si>
  <si>
    <t>V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</si>
</sst>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#,##0&quot; &quot;;(#,##0)"/>
    <numFmt numFmtId="60" formatCode="#,##0.0"/>
  </numFmts>
  <fonts count="20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sz val="12"/>
      <color indexed="8"/>
      <name val="Arial"/>
    </font>
    <font>
      <b val="1"/>
      <sz val="10"/>
      <color indexed="8"/>
      <name val="Arial"/>
    </font>
    <font>
      <b val="1"/>
      <sz val="14"/>
      <color indexed="8"/>
      <name val="Arial"/>
    </font>
    <font>
      <b val="1"/>
      <sz val="15"/>
      <color indexed="8"/>
      <name val="Arial"/>
    </font>
    <font>
      <sz val="15"/>
      <color indexed="8"/>
      <name val="Arial"/>
    </font>
    <font>
      <b val="1"/>
      <sz val="10"/>
      <color indexed="24"/>
      <name val="Arial"/>
    </font>
    <font>
      <b val="1"/>
      <sz val="12"/>
      <color indexed="24"/>
      <name val="Arial"/>
    </font>
    <font>
      <sz val="7"/>
      <color indexed="8"/>
      <name val="Arial"/>
    </font>
    <font>
      <sz val="9"/>
      <color indexed="8"/>
      <name val="Arial"/>
    </font>
    <font>
      <b val="1"/>
      <sz val="12"/>
      <color indexed="8"/>
      <name val="Arial"/>
    </font>
    <font>
      <sz val="8"/>
      <color indexed="8"/>
      <name val="Arial"/>
    </font>
    <font>
      <b val="1"/>
      <sz val="11"/>
      <color indexed="8"/>
      <name val="Arial"/>
    </font>
    <font>
      <b val="1"/>
      <sz val="10"/>
      <color indexed="28"/>
      <name val="Arial"/>
    </font>
    <font>
      <b val="1"/>
      <sz val="10"/>
      <color indexed="43"/>
      <name val="Arial"/>
    </font>
    <font>
      <b val="1"/>
      <sz val="10"/>
      <color indexed="44"/>
      <name val="Arial"/>
    </font>
    <font>
      <b val="1"/>
      <sz val="10"/>
      <color indexed="45"/>
      <name val="Arial"/>
    </font>
    <font>
      <b val="1"/>
      <sz val="8"/>
      <color indexed="8"/>
      <name val="Arial"/>
    </font>
  </fonts>
  <fills count="3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27"/>
        <bgColor auto="1"/>
      </patternFill>
    </fill>
    <fill>
      <patternFill patternType="solid">
        <fgColor indexed="29"/>
        <bgColor auto="1"/>
      </patternFill>
    </fill>
    <fill>
      <patternFill patternType="solid">
        <fgColor indexed="30"/>
        <bgColor auto="1"/>
      </patternFill>
    </fill>
    <fill>
      <patternFill patternType="solid">
        <fgColor indexed="32"/>
        <bgColor auto="1"/>
      </patternFill>
    </fill>
    <fill>
      <patternFill patternType="solid">
        <fgColor indexed="33"/>
        <bgColor auto="1"/>
      </patternFill>
    </fill>
    <fill>
      <patternFill patternType="solid">
        <fgColor indexed="34"/>
        <bgColor auto="1"/>
      </patternFill>
    </fill>
    <fill>
      <patternFill patternType="solid">
        <fgColor indexed="35"/>
        <bgColor auto="1"/>
      </patternFill>
    </fill>
    <fill>
      <patternFill patternType="solid">
        <fgColor indexed="36"/>
        <bgColor auto="1"/>
      </patternFill>
    </fill>
    <fill>
      <patternFill patternType="solid">
        <fgColor indexed="37"/>
        <bgColor auto="1"/>
      </patternFill>
    </fill>
    <fill>
      <patternFill patternType="solid">
        <fgColor indexed="38"/>
        <bgColor auto="1"/>
      </patternFill>
    </fill>
    <fill>
      <patternFill patternType="solid">
        <fgColor indexed="39"/>
        <bgColor auto="1"/>
      </patternFill>
    </fill>
    <fill>
      <patternFill patternType="solid">
        <fgColor indexed="40"/>
        <bgColor auto="1"/>
      </patternFill>
    </fill>
    <fill>
      <patternFill patternType="solid">
        <fgColor indexed="42"/>
        <bgColor auto="1"/>
      </patternFill>
    </fill>
    <fill>
      <patternFill patternType="solid">
        <fgColor indexed="46"/>
        <bgColor auto="1"/>
      </patternFill>
    </fill>
    <fill>
      <patternFill patternType="solid">
        <fgColor indexed="47"/>
        <bgColor auto="1"/>
      </patternFill>
    </fill>
  </fills>
  <borders count="8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 style="thin">
        <color indexed="17"/>
      </right>
      <top style="thin">
        <color indexed="8"/>
      </top>
      <bottom style="thick">
        <color indexed="8"/>
      </bottom>
      <diagonal/>
    </border>
    <border>
      <left style="thin">
        <color indexed="17"/>
      </left>
      <right style="thin">
        <color indexed="17"/>
      </right>
      <top style="medium">
        <color indexed="8"/>
      </top>
      <bottom style="thick">
        <color indexed="8"/>
      </bottom>
      <diagonal/>
    </border>
    <border>
      <left style="thin">
        <color indexed="17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7"/>
      </left>
      <right style="thin">
        <color indexed="17"/>
      </right>
      <top style="thick">
        <color indexed="8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8"/>
      </top>
      <bottom style="thin">
        <color indexed="17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>
        <color indexed="8"/>
      </bottom>
      <diagonal/>
    </border>
    <border>
      <left style="thick">
        <color indexed="10"/>
      </left>
      <right style="thick">
        <color indexed="10"/>
      </right>
      <top>
        <color indexed="8"/>
      </top>
      <bottom>
        <color indexed="8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thick">
        <color indexed="10"/>
      </right>
      <top style="thin">
        <color indexed="26"/>
      </top>
      <bottom/>
      <diagonal/>
    </border>
    <border>
      <left style="thick">
        <color indexed="10"/>
      </left>
      <right>
        <color indexed="8"/>
      </right>
      <top style="thick">
        <color indexed="10"/>
      </top>
      <bottom style="thick">
        <color indexed="10"/>
      </bottom>
      <diagonal/>
    </border>
    <border>
      <left>
        <color indexed="8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medium">
        <color indexed="8"/>
      </right>
      <top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>
        <color indexed="8"/>
      </bottom>
      <diagonal/>
    </border>
    <border>
      <left style="medium">
        <color indexed="8"/>
      </left>
      <right style="thick">
        <color indexed="10"/>
      </right>
      <top style="medium">
        <color indexed="8"/>
      </top>
      <bottom>
        <color indexed="8"/>
      </bottom>
      <diagonal/>
    </border>
    <border>
      <left style="thick">
        <color indexed="10"/>
      </left>
      <right style="medium">
        <color indexed="8"/>
      </right>
      <top style="medium">
        <color indexed="8"/>
      </top>
      <bottom>
        <color indexed="8"/>
      </bottom>
      <diagonal/>
    </border>
    <border>
      <left style="medium">
        <color indexed="8"/>
      </left>
      <right>
        <color indexed="8"/>
      </right>
      <top>
        <color indexed="8"/>
      </top>
      <bottom style="medium">
        <color indexed="8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 style="thick">
        <color indexed="10"/>
      </left>
      <right style="thick">
        <color indexed="10"/>
      </right>
      <top>
        <color indexed="8"/>
      </top>
      <bottom style="thick">
        <color indexed="10"/>
      </bottom>
      <diagonal/>
    </border>
    <border>
      <left style="thick">
        <color indexed="10"/>
      </left>
      <right style="thick">
        <color indexed="10"/>
      </right>
      <top>
        <color indexed="8"/>
      </top>
      <bottom style="thick">
        <color indexed="28"/>
      </bottom>
      <diagonal/>
    </border>
    <border>
      <left style="thick">
        <color indexed="10"/>
      </left>
      <right style="thick">
        <color indexed="10"/>
      </right>
      <top/>
      <bottom style="thick">
        <color indexed="10"/>
      </bottom>
      <diagonal/>
    </border>
    <border>
      <left>
        <color indexed="8"/>
      </left>
      <right style="medium">
        <color indexed="8"/>
      </right>
      <top style="thick">
        <color indexed="10"/>
      </top>
      <bottom style="thick">
        <color indexed="10"/>
      </bottom>
      <diagonal/>
    </border>
    <border>
      <left style="medium">
        <color indexed="8"/>
      </left>
      <right>
        <color indexed="8"/>
      </right>
      <top style="medium">
        <color indexed="8"/>
      </top>
      <bottom/>
      <diagonal/>
    </border>
    <border>
      <left>
        <color indexed="8"/>
      </left>
      <right style="medium">
        <color indexed="8"/>
      </right>
      <top>
        <color indexed="8"/>
      </top>
      <bottom>
        <color indexed="8"/>
      </bottom>
      <diagonal/>
    </border>
    <border>
      <left style="medium">
        <color indexed="8"/>
      </left>
      <right>
        <color indexed="8"/>
      </right>
      <top>
        <color indexed="8"/>
      </top>
      <bottom/>
      <diagonal/>
    </border>
    <border>
      <left>
        <color indexed="8"/>
      </left>
      <right style="medium">
        <color indexed="8"/>
      </right>
      <top style="thick">
        <color indexed="10"/>
      </top>
      <bottom/>
      <diagonal/>
    </border>
    <border>
      <left style="medium">
        <color indexed="8"/>
      </left>
      <right>
        <color indexed="8"/>
      </right>
      <top style="thick">
        <color indexed="10"/>
      </top>
      <bottom/>
      <diagonal/>
    </border>
    <border>
      <left>
        <color indexed="8"/>
      </left>
      <right style="medium">
        <color indexed="8"/>
      </right>
      <top style="medium">
        <color indexed="8"/>
      </top>
      <bottom>
        <color indexed="8"/>
      </bottom>
      <diagonal/>
    </border>
    <border>
      <left style="medium">
        <color indexed="8"/>
      </left>
      <right>
        <color indexed="8"/>
      </right>
      <top>
        <color indexed="8"/>
      </top>
      <bottom>
        <color indexed="8"/>
      </bottom>
      <diagonal/>
    </border>
    <border>
      <left style="medium">
        <color indexed="8"/>
      </left>
      <right style="thin">
        <color indexed="17"/>
      </right>
      <top style="thick">
        <color indexed="10"/>
      </top>
      <bottom style="thick">
        <color indexed="31"/>
      </bottom>
      <diagonal/>
    </border>
    <border>
      <left style="thin">
        <color indexed="17"/>
      </left>
      <right style="thick">
        <color indexed="28"/>
      </right>
      <top style="thick">
        <color indexed="10"/>
      </top>
      <bottom style="thick">
        <color indexed="31"/>
      </bottom>
      <diagonal/>
    </border>
    <border>
      <left style="thick">
        <color indexed="28"/>
      </left>
      <right style="thick">
        <color indexed="28"/>
      </right>
      <top style="thick">
        <color indexed="28"/>
      </top>
      <bottom style="thick">
        <color indexed="28"/>
      </bottom>
      <diagonal/>
    </border>
    <border>
      <left style="thick">
        <color indexed="28"/>
      </left>
      <right style="thin">
        <color indexed="17"/>
      </right>
      <top style="thick">
        <color indexed="10"/>
      </top>
      <bottom style="thick">
        <color indexed="31"/>
      </bottom>
      <diagonal/>
    </border>
    <border>
      <left style="thin">
        <color indexed="17"/>
      </left>
      <right style="thin">
        <color indexed="17"/>
      </right>
      <top style="thick">
        <color indexed="10"/>
      </top>
      <bottom style="thick">
        <color indexed="31"/>
      </bottom>
      <diagonal/>
    </border>
    <border>
      <left style="thin">
        <color indexed="17"/>
      </left>
      <right style="medium">
        <color indexed="8"/>
      </right>
      <top style="thick">
        <color indexed="10"/>
      </top>
      <bottom style="thick">
        <color indexed="31"/>
      </bottom>
      <diagonal/>
    </border>
    <border>
      <left style="medium">
        <color indexed="8"/>
      </left>
      <right style="thin">
        <color indexed="17"/>
      </right>
      <top/>
      <bottom style="thick">
        <color indexed="31"/>
      </bottom>
      <diagonal/>
    </border>
    <border>
      <left style="thin">
        <color indexed="17"/>
      </left>
      <right style="medium">
        <color indexed="8"/>
      </right>
      <top>
        <color indexed="8"/>
      </top>
      <bottom style="thick">
        <color indexed="31"/>
      </bottom>
      <diagonal/>
    </border>
    <border>
      <left style="thin">
        <color indexed="17"/>
      </left>
      <right style="thin">
        <color indexed="17"/>
      </right>
      <top/>
      <bottom style="thick">
        <color indexed="31"/>
      </bottom>
      <diagonal/>
    </border>
    <border>
      <left style="thin">
        <color indexed="17"/>
      </left>
      <right style="medium">
        <color indexed="8"/>
      </right>
      <top/>
      <bottom style="thick">
        <color indexed="31"/>
      </bottom>
      <diagonal/>
    </border>
    <border>
      <left style="thick">
        <color indexed="31"/>
      </left>
      <right style="thin">
        <color indexed="17"/>
      </right>
      <top style="thick">
        <color indexed="31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ck">
        <color indexed="31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ck">
        <color indexed="28"/>
      </top>
      <bottom style="thin">
        <color indexed="17"/>
      </bottom>
      <diagonal/>
    </border>
    <border>
      <left style="thin">
        <color indexed="17"/>
      </left>
      <right style="medium">
        <color indexed="8"/>
      </right>
      <top style="thick">
        <color indexed="31"/>
      </top>
      <bottom style="thin">
        <color indexed="17"/>
      </bottom>
      <diagonal/>
    </border>
    <border>
      <left style="medium">
        <color indexed="8"/>
      </left>
      <right style="thin">
        <color indexed="17"/>
      </right>
      <top style="thick">
        <color indexed="31"/>
      </top>
      <bottom style="thin">
        <color indexed="17"/>
      </bottom>
      <diagonal/>
    </border>
    <border>
      <left style="thin">
        <color indexed="17"/>
      </left>
      <right style="medium">
        <color indexed="41"/>
      </right>
      <top style="thick">
        <color indexed="31"/>
      </top>
      <bottom style="thin">
        <color indexed="17"/>
      </bottom>
      <diagonal/>
    </border>
    <border>
      <left style="medium">
        <color indexed="41"/>
      </left>
      <right style="thin">
        <color indexed="17"/>
      </right>
      <top style="thick">
        <color indexed="31"/>
      </top>
      <bottom style="thin">
        <color indexed="17"/>
      </bottom>
      <diagonal/>
    </border>
    <border>
      <left style="thin">
        <color indexed="17"/>
      </left>
      <right style="thick">
        <color indexed="31"/>
      </right>
      <top style="thick">
        <color indexed="31"/>
      </top>
      <bottom style="thin">
        <color indexed="17"/>
      </bottom>
      <diagonal/>
    </border>
    <border>
      <left style="thick">
        <color indexed="31"/>
      </left>
      <right>
        <color indexed="8"/>
      </right>
      <top>
        <color indexed="8"/>
      </top>
      <bottom>
        <color indexed="8"/>
      </bottom>
      <diagonal/>
    </border>
    <border>
      <left style="thick">
        <color indexed="31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8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41"/>
      </right>
      <top style="thin">
        <color indexed="17"/>
      </top>
      <bottom style="thin">
        <color indexed="17"/>
      </bottom>
      <diagonal/>
    </border>
    <border>
      <left style="medium">
        <color indexed="41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ck">
        <color indexed="31"/>
      </right>
      <top style="thin">
        <color indexed="17"/>
      </top>
      <bottom style="thin">
        <color indexed="17"/>
      </bottom>
      <diagonal/>
    </border>
    <border>
      <left style="medium">
        <color indexed="41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ck">
        <color indexed="31"/>
      </bottom>
      <diagonal/>
    </border>
    <border>
      <left style="thin">
        <color indexed="26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>
        <color indexed="8"/>
      </right>
      <top>
        <color indexed="8"/>
      </top>
      <bottom style="thin">
        <color indexed="17"/>
      </bottom>
      <diagonal/>
    </border>
    <border>
      <left>
        <color indexed="8"/>
      </left>
      <right style="thin">
        <color indexed="17"/>
      </right>
      <top>
        <color indexed="8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>
        <color indexed="8"/>
      </top>
      <bottom style="thin">
        <color indexed="17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17"/>
      </bottom>
      <diagonal/>
    </border>
    <border>
      <left style="thin">
        <color indexed="17"/>
      </left>
      <right>
        <color indexed="8"/>
      </right>
      <top style="thin">
        <color indexed="17"/>
      </top>
      <bottom style="thin">
        <color indexed="17"/>
      </bottom>
      <diagonal/>
    </border>
    <border>
      <left>
        <color indexed="8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>
        <color indexed="8"/>
      </left>
      <right>
        <color indexed="8"/>
      </right>
      <top style="thin">
        <color indexed="17"/>
      </top>
      <bottom style="thin">
        <color indexed="17"/>
      </bottom>
      <diagonal/>
    </border>
    <border>
      <left style="thin">
        <color indexed="26"/>
      </left>
      <right style="thin">
        <color indexed="17"/>
      </right>
      <top style="thin">
        <color indexed="17"/>
      </top>
      <bottom style="thin">
        <color indexed="26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26"/>
      </bottom>
      <diagonal/>
    </border>
    <border>
      <left style="thin">
        <color indexed="17"/>
      </left>
      <right>
        <color indexed="8"/>
      </right>
      <top style="thin">
        <color indexed="17"/>
      </top>
      <bottom style="thin">
        <color indexed="26"/>
      </bottom>
      <diagonal/>
    </border>
    <border>
      <left>
        <color indexed="8"/>
      </left>
      <right style="thin">
        <color indexed="17"/>
      </right>
      <top style="thin">
        <color indexed="17"/>
      </top>
      <bottom>
        <color indexed="8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>
        <color indexed="8"/>
      </bottom>
      <diagonal/>
    </border>
    <border>
      <left style="thin">
        <color indexed="17"/>
      </left>
      <right>
        <color indexed="8"/>
      </right>
      <top style="thin">
        <color indexed="17"/>
      </top>
      <bottom>
        <color indexed="8"/>
      </bottom>
      <diagonal/>
    </border>
    <border>
      <left>
        <color indexed="8"/>
      </left>
      <right>
        <color indexed="8"/>
      </right>
      <top style="thin">
        <color indexed="17"/>
      </top>
      <bottom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1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 wrapText="1"/>
    </xf>
    <xf numFmtId="49" fontId="3" fillId="2" borderId="1" applyNumberFormat="1" applyFont="1" applyFill="1" applyBorder="1" applyAlignment="1" applyProtection="0">
      <alignment horizontal="center" vertical="center"/>
    </xf>
    <xf numFmtId="49" fontId="4" borderId="2" applyNumberFormat="1" applyFont="1" applyFill="0" applyBorder="1" applyAlignment="1" applyProtection="0">
      <alignment horizontal="center" vertical="center" wrapText="1"/>
    </xf>
    <xf numFmtId="49" fontId="0" borderId="1" applyNumberFormat="1" applyFont="1" applyFill="0" applyBorder="1" applyAlignment="1" applyProtection="0">
      <alignment vertical="center" wrapText="1"/>
    </xf>
    <xf numFmtId="49" fontId="3" fillId="3" borderId="1" applyNumberFormat="1" applyFont="1" applyFill="1" applyBorder="1" applyAlignment="1" applyProtection="0">
      <alignment horizontal="center" vertical="center"/>
    </xf>
    <xf numFmtId="49" fontId="3" fillId="4" borderId="1" applyNumberFormat="1" applyFont="1" applyFill="1" applyBorder="1" applyAlignment="1" applyProtection="0">
      <alignment horizontal="center" vertical="center"/>
    </xf>
    <xf numFmtId="49" fontId="3" fillId="5" borderId="1" applyNumberFormat="1" applyFont="1" applyFill="1" applyBorder="1" applyAlignment="1" applyProtection="0">
      <alignment horizontal="center" vertical="center"/>
    </xf>
    <xf numFmtId="49" fontId="3" fillId="6" borderId="1" applyNumberFormat="1" applyFont="1" applyFill="1" applyBorder="1" applyAlignment="1" applyProtection="0">
      <alignment horizontal="center" vertical="center"/>
    </xf>
    <xf numFmtId="49" fontId="3" fillId="7" borderId="1" applyNumberFormat="1" applyFont="1" applyFill="1" applyBorder="1" applyAlignment="1" applyProtection="0">
      <alignment horizontal="center" vertical="center"/>
    </xf>
    <xf numFmtId="49" fontId="3" fillId="8" borderId="1" applyNumberFormat="1" applyFont="1" applyFill="1" applyBorder="1" applyAlignment="1" applyProtection="0">
      <alignment horizontal="center" vertical="center"/>
    </xf>
    <xf numFmtId="0" fontId="0" borderId="3" applyNumberFormat="0" applyFont="1" applyFill="0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0" fontId="3" fillId="2" borderId="5" applyNumberFormat="1" applyFont="1" applyFill="1" applyBorder="1" applyAlignment="1" applyProtection="0">
      <alignment horizontal="center" vertical="bottom"/>
    </xf>
    <xf numFmtId="49" fontId="3" fillId="2" borderId="2" applyNumberFormat="1" applyFont="1" applyFill="1" applyBorder="1" applyAlignment="1" applyProtection="0">
      <alignment horizontal="center" vertical="bottom"/>
    </xf>
    <xf numFmtId="0" fontId="5" fillId="9" borderId="6" applyNumberFormat="0" applyFont="1" applyFill="1" applyBorder="1" applyAlignment="1" applyProtection="0">
      <alignment horizontal="center" vertical="bottom"/>
    </xf>
    <xf numFmtId="0" fontId="5" fillId="9" borderId="2" applyNumberFormat="1" applyFont="1" applyFill="1" applyBorder="1" applyAlignment="1" applyProtection="0">
      <alignment horizontal="center" vertical="bottom"/>
    </xf>
    <xf numFmtId="0" fontId="3" fillId="2" borderId="2" applyNumberFormat="1" applyFont="1" applyFill="1" applyBorder="1" applyAlignment="1" applyProtection="0">
      <alignment horizontal="right" vertical="bottom"/>
    </xf>
    <xf numFmtId="0" fontId="3" fillId="3" borderId="7" applyNumberFormat="1" applyFont="1" applyFill="1" applyBorder="1" applyAlignment="1" applyProtection="0">
      <alignment horizontal="center" vertical="bottom"/>
    </xf>
    <xf numFmtId="49" fontId="3" fillId="3" borderId="6" applyNumberFormat="1" applyFont="1" applyFill="1" applyBorder="1" applyAlignment="1" applyProtection="0">
      <alignment horizontal="center" vertical="bottom"/>
    </xf>
    <xf numFmtId="0" fontId="5" fillId="9" borderId="6" applyNumberFormat="1" applyFont="1" applyFill="1" applyBorder="1" applyAlignment="1" applyProtection="0">
      <alignment horizontal="center" vertical="bottom"/>
    </xf>
    <xf numFmtId="0" fontId="3" fillId="3" borderId="6" applyNumberFormat="1" applyFont="1" applyFill="1" applyBorder="1" applyAlignment="1" applyProtection="0">
      <alignment horizontal="right" vertical="bottom"/>
    </xf>
    <xf numFmtId="0" fontId="3" fillId="2" borderId="7" applyNumberFormat="1" applyFont="1" applyFill="1" applyBorder="1" applyAlignment="1" applyProtection="0">
      <alignment horizontal="center" vertical="bottom"/>
    </xf>
    <xf numFmtId="49" fontId="3" fillId="2" borderId="6" applyNumberFormat="1" applyFont="1" applyFill="1" applyBorder="1" applyAlignment="1" applyProtection="0">
      <alignment horizontal="center" vertical="bottom"/>
    </xf>
    <xf numFmtId="0" fontId="3" fillId="2" borderId="6" applyNumberFormat="1" applyFont="1" applyFill="1" applyBorder="1" applyAlignment="1" applyProtection="0">
      <alignment horizontal="right" vertical="bottom"/>
    </xf>
    <xf numFmtId="0" fontId="3" fillId="10" borderId="7" applyNumberFormat="1" applyFont="1" applyFill="1" applyBorder="1" applyAlignment="1" applyProtection="0">
      <alignment horizontal="center" vertical="bottom"/>
    </xf>
    <xf numFmtId="49" fontId="3" fillId="10" borderId="6" applyNumberFormat="1" applyFont="1" applyFill="1" applyBorder="1" applyAlignment="1" applyProtection="0">
      <alignment horizontal="center" vertical="bottom"/>
    </xf>
    <xf numFmtId="0" fontId="3" fillId="10" borderId="6" applyNumberFormat="1" applyFont="1" applyFill="1" applyBorder="1" applyAlignment="1" applyProtection="0">
      <alignment horizontal="right" vertical="bottom"/>
    </xf>
    <xf numFmtId="0" fontId="3" fillId="11" borderId="7" applyNumberFormat="1" applyFont="1" applyFill="1" applyBorder="1" applyAlignment="1" applyProtection="0">
      <alignment horizontal="center" vertical="bottom"/>
    </xf>
    <xf numFmtId="49" fontId="3" fillId="11" borderId="6" applyNumberFormat="1" applyFont="1" applyFill="1" applyBorder="1" applyAlignment="1" applyProtection="0">
      <alignment horizontal="center" vertical="bottom"/>
    </xf>
    <xf numFmtId="0" fontId="3" fillId="11" borderId="6" applyNumberFormat="1" applyFont="1" applyFill="1" applyBorder="1" applyAlignment="1" applyProtection="0">
      <alignment horizontal="right" vertical="bottom"/>
    </xf>
    <xf numFmtId="0" fontId="3" fillId="12" borderId="6" applyNumberFormat="1" applyFont="1" applyFill="1" applyBorder="1" applyAlignment="1" applyProtection="0">
      <alignment horizontal="center" vertical="bottom"/>
    </xf>
    <xf numFmtId="49" fontId="3" fillId="12" borderId="6" applyNumberFormat="1" applyFont="1" applyFill="1" applyBorder="1" applyAlignment="1" applyProtection="0">
      <alignment horizontal="center" vertical="bottom"/>
    </xf>
    <xf numFmtId="0" fontId="5" fillId="9" borderId="8" applyNumberFormat="0" applyFont="1" applyFill="1" applyBorder="1" applyAlignment="1" applyProtection="0">
      <alignment horizontal="center" vertical="bottom"/>
    </xf>
    <xf numFmtId="0" fontId="5" fillId="9" borderId="8" applyNumberFormat="1" applyFont="1" applyFill="1" applyBorder="1" applyAlignment="1" applyProtection="0">
      <alignment horizontal="center" vertical="bottom"/>
    </xf>
    <xf numFmtId="0" fontId="3" fillId="12" borderId="8" applyNumberFormat="1" applyFont="1" applyFill="1" applyBorder="1" applyAlignment="1" applyProtection="0">
      <alignment horizontal="right" vertical="bottom"/>
    </xf>
    <xf numFmtId="49" fontId="6" fillId="2" borderId="9" applyNumberFormat="1" applyFont="1" applyFill="1" applyBorder="1" applyAlignment="1" applyProtection="0">
      <alignment horizontal="center" vertical="bottom"/>
    </xf>
    <xf numFmtId="49" fontId="6" fillId="2" borderId="10" applyNumberFormat="1" applyFont="1" applyFill="1" applyBorder="1" applyAlignment="1" applyProtection="0">
      <alignment horizontal="center" vertical="bottom"/>
    </xf>
    <xf numFmtId="0" fontId="0" fillId="2" borderId="11" applyNumberFormat="0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0" fontId="7" fillId="2" borderId="13" applyNumberFormat="1" applyFont="1" applyFill="1" applyBorder="1" applyAlignment="1" applyProtection="0">
      <alignment vertical="bottom"/>
    </xf>
    <xf numFmtId="0" fontId="7" fillId="2" borderId="14" applyNumberFormat="1" applyFont="1" applyFill="1" applyBorder="1" applyAlignment="1" applyProtection="0">
      <alignment vertical="bottom"/>
    </xf>
    <xf numFmtId="0" fontId="7" fillId="2" borderId="15" applyNumberFormat="1" applyFont="1" applyFill="1" applyBorder="1" applyAlignment="1" applyProtection="0">
      <alignment vertical="bottom"/>
    </xf>
    <xf numFmtId="0" fontId="6" borderId="3" applyNumberFormat="0" applyFont="1" applyFill="0" applyBorder="1" applyAlignment="1" applyProtection="0">
      <alignment vertical="bottom"/>
    </xf>
    <xf numFmtId="0" fontId="6" fillId="2" borderId="4" applyNumberFormat="0" applyFont="1" applyFill="1" applyBorder="1" applyAlignment="1" applyProtection="0">
      <alignment vertical="bottom"/>
    </xf>
    <xf numFmtId="0" fontId="7" fillId="2" borderId="4" applyNumberFormat="0" applyFont="1" applyFill="1" applyBorder="1" applyAlignment="1" applyProtection="0">
      <alignment vertical="bottom"/>
    </xf>
    <xf numFmtId="0" fontId="4" fillId="2" borderId="16" applyNumberFormat="0" applyFont="1" applyFill="1" applyBorder="1" applyAlignment="1" applyProtection="0">
      <alignment horizontal="center" vertical="bottom"/>
    </xf>
    <xf numFmtId="0" fontId="0" fillId="2" borderId="17" applyNumberFormat="0" applyFont="1" applyFill="1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horizontal="center" vertical="bottom"/>
    </xf>
    <xf numFmtId="0" fontId="4" fillId="2" borderId="4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horizontal="right" vertical="bottom"/>
    </xf>
    <xf numFmtId="59" fontId="0" fillId="2" borderId="4" applyNumberFormat="1" applyFont="1" applyFill="1" applyBorder="1" applyAlignment="1" applyProtection="0">
      <alignment horizontal="right" vertical="bottom"/>
    </xf>
    <xf numFmtId="0" fontId="0" applyNumberFormat="1" applyFont="1" applyFill="0" applyBorder="0" applyAlignment="1" applyProtection="0">
      <alignment vertical="bottom"/>
    </xf>
    <xf numFmtId="49" fontId="4" fillId="13" borderId="18" applyNumberFormat="1" applyFont="1" applyFill="1" applyBorder="1" applyAlignment="1" applyProtection="0">
      <alignment horizontal="center" vertical="center" wrapText="1"/>
    </xf>
    <xf numFmtId="0" fontId="0" fillId="14" borderId="18" applyNumberFormat="0" applyFont="1" applyFill="1" applyBorder="1" applyAlignment="1" applyProtection="0">
      <alignment vertical="bottom"/>
    </xf>
    <xf numFmtId="1" fontId="8" borderId="19" applyNumberFormat="1" applyFont="1" applyFill="0" applyBorder="1" applyAlignment="1" applyProtection="0">
      <alignment horizontal="center" vertical="center" wrapText="1"/>
    </xf>
    <xf numFmtId="49" fontId="0" borderId="20" applyNumberFormat="1" applyFont="1" applyFill="0" applyBorder="1" applyAlignment="1" applyProtection="0">
      <alignment horizontal="center" vertical="center"/>
    </xf>
    <xf numFmtId="0" fontId="0" fillId="15" borderId="20" applyNumberFormat="1" applyFont="1" applyFill="1" applyBorder="1" applyAlignment="1" applyProtection="0">
      <alignment horizontal="center" vertical="bottom" wrapText="1"/>
    </xf>
    <xf numFmtId="0" fontId="0" borderId="21" applyNumberFormat="0" applyFont="1" applyFill="0" applyBorder="1" applyAlignment="1" applyProtection="0">
      <alignment vertical="bottom"/>
    </xf>
    <xf numFmtId="49" fontId="4" fillId="16" borderId="22" applyNumberFormat="1" applyFont="1" applyFill="1" applyBorder="1" applyAlignment="1" applyProtection="0">
      <alignment horizontal="center" vertical="center" wrapText="1"/>
    </xf>
    <xf numFmtId="3" fontId="0" fillId="16" borderId="23" applyNumberFormat="1" applyFont="1" applyFill="1" applyBorder="1" applyAlignment="1" applyProtection="0">
      <alignment horizontal="right" vertical="center" wrapText="1"/>
    </xf>
    <xf numFmtId="49" fontId="4" fillId="16" borderId="24" applyNumberFormat="1" applyFont="1" applyFill="1" applyBorder="1" applyAlignment="1" applyProtection="0">
      <alignment horizontal="center" vertical="center" wrapText="1"/>
    </xf>
    <xf numFmtId="0" fontId="0" fillId="16" borderId="25" applyNumberFormat="1" applyFont="1" applyFill="1" applyBorder="1" applyAlignment="1" applyProtection="0">
      <alignment horizontal="right" vertical="center" wrapText="1"/>
    </xf>
    <xf numFmtId="0" fontId="0" fillId="16" borderId="26" applyNumberFormat="1" applyFont="1" applyFill="1" applyBorder="1" applyAlignment="1" applyProtection="0">
      <alignment horizontal="right" vertical="center" wrapText="1"/>
    </xf>
    <xf numFmtId="0" fontId="0" fillId="16" borderId="27" applyNumberFormat="1" applyFont="1" applyFill="1" applyBorder="1" applyAlignment="1" applyProtection="0">
      <alignment horizontal="right" vertical="center" wrapText="1"/>
    </xf>
    <xf numFmtId="0" fontId="0" fillId="16" borderId="23" applyNumberFormat="1" applyFont="1" applyFill="1" applyBorder="1" applyAlignment="1" applyProtection="0">
      <alignment horizontal="right" vertical="center" wrapText="1"/>
    </xf>
    <xf numFmtId="0" fontId="9" fillId="2" borderId="28" applyNumberFormat="1" applyFont="1" applyFill="1" applyBorder="1" applyAlignment="1" applyProtection="0">
      <alignment horizontal="center" vertical="center"/>
    </xf>
    <xf numFmtId="49" fontId="10" borderId="29" applyNumberFormat="1" applyFont="1" applyFill="0" applyBorder="1" applyAlignment="1" applyProtection="0">
      <alignment horizontal="center" vertical="bottom" wrapText="1"/>
    </xf>
    <xf numFmtId="60" fontId="10" borderId="29" applyNumberFormat="1" applyFont="1" applyFill="0" applyBorder="1" applyAlignment="1" applyProtection="0">
      <alignment horizontal="center" vertical="bottom" wrapText="1"/>
    </xf>
    <xf numFmtId="3" fontId="11" fillId="13" borderId="30" applyNumberFormat="1" applyFont="1" applyFill="1" applyBorder="1" applyAlignment="1" applyProtection="0">
      <alignment horizontal="right" vertical="center" wrapText="1"/>
    </xf>
    <xf numFmtId="3" fontId="11" fillId="13" borderId="31" applyNumberFormat="1" applyFont="1" applyFill="1" applyBorder="1" applyAlignment="1" applyProtection="0">
      <alignment horizontal="right" vertical="center" wrapText="1"/>
    </xf>
    <xf numFmtId="0" fontId="0" fillId="14" borderId="30" applyNumberFormat="0" applyFont="1" applyFill="1" applyBorder="1" applyAlignment="1" applyProtection="0">
      <alignment vertical="bottom"/>
    </xf>
    <xf numFmtId="1" fontId="8" borderId="30" applyNumberFormat="1" applyFont="1" applyFill="0" applyBorder="1" applyAlignment="1" applyProtection="0">
      <alignment horizontal="center" vertical="center"/>
    </xf>
    <xf numFmtId="3" fontId="0" fillId="17" borderId="20" applyNumberFormat="1" applyFont="1" applyFill="1" applyBorder="1" applyAlignment="1" applyProtection="0">
      <alignment horizontal="center" vertical="bottom" wrapText="1"/>
    </xf>
    <xf numFmtId="1" fontId="8" borderId="32" applyNumberFormat="1" applyFont="1" applyFill="0" applyBorder="1" applyAlignment="1" applyProtection="0">
      <alignment horizontal="center" vertical="center" wrapText="1"/>
    </xf>
    <xf numFmtId="49" fontId="0" fillId="18" borderId="22" applyNumberFormat="1" applyFont="1" applyFill="1" applyBorder="1" applyAlignment="1" applyProtection="0">
      <alignment horizontal="center" vertical="center" wrapText="1"/>
    </xf>
    <xf numFmtId="49" fontId="0" fillId="13" borderId="33" applyNumberFormat="1" applyFont="1" applyFill="1" applyBorder="1" applyAlignment="1" applyProtection="0">
      <alignment horizontal="center" vertical="center" wrapText="1"/>
    </xf>
    <xf numFmtId="3" fontId="0" fillId="18" borderId="34" applyNumberFormat="1" applyFont="1" applyFill="1" applyBorder="1" applyAlignment="1" applyProtection="0">
      <alignment horizontal="right" vertical="center"/>
    </xf>
    <xf numFmtId="3" fontId="0" fillId="13" borderId="35" applyNumberFormat="1" applyFont="1" applyFill="1" applyBorder="1" applyAlignment="1" applyProtection="0">
      <alignment horizontal="right" vertical="center" wrapText="1"/>
    </xf>
    <xf numFmtId="3" fontId="0" fillId="18" borderId="36" applyNumberFormat="1" applyFont="1" applyFill="1" applyBorder="1" applyAlignment="1" applyProtection="0">
      <alignment horizontal="right" vertical="center"/>
    </xf>
    <xf numFmtId="3" fontId="0" fillId="13" borderId="37" applyNumberFormat="1" applyFont="1" applyFill="1" applyBorder="1" applyAlignment="1" applyProtection="0">
      <alignment horizontal="right" vertical="center" wrapText="1"/>
    </xf>
    <xf numFmtId="3" fontId="0" fillId="18" borderId="38" applyNumberFormat="1" applyFont="1" applyFill="1" applyBorder="1" applyAlignment="1" applyProtection="0">
      <alignment horizontal="right" vertical="center"/>
    </xf>
    <xf numFmtId="3" fontId="0" fillId="13" borderId="39" applyNumberFormat="1" applyFont="1" applyFill="1" applyBorder="1" applyAlignment="1" applyProtection="0">
      <alignment horizontal="right" vertical="center" wrapText="1"/>
    </xf>
    <xf numFmtId="0" fontId="0" fillId="14" borderId="40" applyNumberFormat="0" applyFont="1" applyFill="1" applyBorder="1" applyAlignment="1" applyProtection="0">
      <alignment vertical="bottom"/>
    </xf>
    <xf numFmtId="49" fontId="13" borderId="29" applyNumberFormat="1" applyFont="1" applyFill="0" applyBorder="1" applyAlignment="1" applyProtection="0">
      <alignment horizontal="center" vertical="bottom"/>
    </xf>
    <xf numFmtId="0" fontId="0" fillId="14" borderId="29" applyNumberFormat="0" applyFont="1" applyFill="1" applyBorder="1" applyAlignment="1" applyProtection="0">
      <alignment vertical="bottom"/>
    </xf>
    <xf numFmtId="3" fontId="0" fillId="14" borderId="29" applyNumberFormat="1" applyFont="1" applyFill="1" applyBorder="1" applyAlignment="1" applyProtection="0">
      <alignment vertical="bottom"/>
    </xf>
    <xf numFmtId="3" fontId="0" fillId="13" borderId="41" applyNumberFormat="1" applyFont="1" applyFill="1" applyBorder="1" applyAlignment="1" applyProtection="0">
      <alignment vertical="center"/>
    </xf>
    <xf numFmtId="3" fontId="0" fillId="13" borderId="42" applyNumberFormat="1" applyFont="1" applyFill="1" applyBorder="1" applyAlignment="1" applyProtection="0">
      <alignment vertical="center"/>
    </xf>
    <xf numFmtId="3" fontId="0" fillId="13" borderId="43" applyNumberFormat="1" applyFont="1" applyFill="1" applyBorder="1" applyAlignment="1" applyProtection="0">
      <alignment vertical="center"/>
    </xf>
    <xf numFmtId="3" fontId="8" borderId="44" applyNumberFormat="1" applyFont="1" applyFill="0" applyBorder="1" applyAlignment="1" applyProtection="0">
      <alignment horizontal="center" vertical="center"/>
    </xf>
    <xf numFmtId="49" fontId="4" borderId="45" applyNumberFormat="1" applyFont="1" applyFill="0" applyBorder="1" applyAlignment="1" applyProtection="0">
      <alignment horizontal="center" vertical="center"/>
    </xf>
    <xf numFmtId="49" fontId="4" borderId="45" applyNumberFormat="1" applyFont="1" applyFill="0" applyBorder="1" applyAlignment="1" applyProtection="0">
      <alignment horizontal="center" vertical="center" wrapText="1"/>
    </xf>
    <xf numFmtId="49" fontId="4" borderId="45" applyNumberFormat="1" applyFont="1" applyFill="0" applyBorder="1" applyAlignment="1" applyProtection="0">
      <alignment horizontal="center" vertical="bottom"/>
    </xf>
    <xf numFmtId="3" fontId="8" borderId="45" applyNumberFormat="1" applyFont="1" applyFill="0" applyBorder="1" applyAlignment="1" applyProtection="0">
      <alignment vertical="center"/>
    </xf>
    <xf numFmtId="3" fontId="0" fillId="16" borderId="45" applyNumberFormat="1" applyFont="1" applyFill="1" applyBorder="1" applyAlignment="1" applyProtection="0">
      <alignment vertical="center"/>
    </xf>
    <xf numFmtId="3" fontId="0" fillId="16" borderId="46" applyNumberFormat="1" applyFont="1" applyFill="1" applyBorder="1" applyAlignment="1" applyProtection="0">
      <alignment vertical="center"/>
    </xf>
    <xf numFmtId="3" fontId="0" fillId="19" borderId="47" applyNumberFormat="1" applyFont="1" applyFill="1" applyBorder="1" applyAlignment="1" applyProtection="0">
      <alignment vertical="center"/>
    </xf>
    <xf numFmtId="3" fontId="0" fillId="19" borderId="48" applyNumberFormat="1" applyFont="1" applyFill="1" applyBorder="1" applyAlignment="1" applyProtection="0">
      <alignment vertical="center"/>
    </xf>
    <xf numFmtId="3" fontId="0" fillId="20" borderId="47" applyNumberFormat="1" applyFont="1" applyFill="1" applyBorder="1" applyAlignment="1" applyProtection="0">
      <alignment vertical="center"/>
    </xf>
    <xf numFmtId="3" fontId="0" fillId="21" borderId="49" applyNumberFormat="1" applyFont="1" applyFill="1" applyBorder="1" applyAlignment="1" applyProtection="0">
      <alignment vertical="center"/>
    </xf>
    <xf numFmtId="3" fontId="0" fillId="22" borderId="49" applyNumberFormat="1" applyFont="1" applyFill="1" applyBorder="1" applyAlignment="1" applyProtection="0">
      <alignment vertical="center"/>
    </xf>
    <xf numFmtId="3" fontId="0" fillId="22" borderId="48" applyNumberFormat="1" applyFont="1" applyFill="1" applyBorder="1" applyAlignment="1" applyProtection="0">
      <alignment vertical="center"/>
    </xf>
    <xf numFmtId="3" fontId="0" fillId="23" borderId="47" applyNumberFormat="1" applyFont="1" applyFill="1" applyBorder="1" applyAlignment="1" applyProtection="0">
      <alignment vertical="center"/>
    </xf>
    <xf numFmtId="3" fontId="0" fillId="23" borderId="50" applyNumberFormat="1" applyFont="1" applyFill="1" applyBorder="1" applyAlignment="1" applyProtection="0">
      <alignment vertical="center"/>
    </xf>
    <xf numFmtId="3" fontId="0" fillId="24" borderId="47" applyNumberFormat="1" applyFont="1" applyFill="1" applyBorder="1" applyAlignment="1" applyProtection="0">
      <alignment vertical="center"/>
    </xf>
    <xf numFmtId="3" fontId="0" fillId="24" borderId="48" applyNumberFormat="1" applyFont="1" applyFill="1" applyBorder="1" applyAlignment="1" applyProtection="0">
      <alignment vertical="center"/>
    </xf>
    <xf numFmtId="3" fontId="0" fillId="25" borderId="47" applyNumberFormat="1" applyFont="1" applyFill="1" applyBorder="1" applyAlignment="1" applyProtection="0">
      <alignment vertical="center"/>
    </xf>
    <xf numFmtId="3" fontId="0" fillId="25" borderId="48" applyNumberFormat="1" applyFont="1" applyFill="1" applyBorder="1" applyAlignment="1" applyProtection="0">
      <alignment vertical="center"/>
    </xf>
    <xf numFmtId="60" fontId="0" borderId="29" applyNumberFormat="1" applyFont="1" applyFill="0" applyBorder="1" applyAlignment="1" applyProtection="0">
      <alignment vertical="bottom"/>
    </xf>
    <xf numFmtId="60" fontId="0" fillId="14" borderId="29" applyNumberFormat="1" applyFont="1" applyFill="1" applyBorder="1" applyAlignment="1" applyProtection="0">
      <alignment vertical="bottom"/>
    </xf>
    <xf numFmtId="49" fontId="4" fillId="13" borderId="51" applyNumberFormat="1" applyFont="1" applyFill="1" applyBorder="1" applyAlignment="1" applyProtection="0">
      <alignment horizontal="center" vertical="center" wrapText="1"/>
    </xf>
    <xf numFmtId="0" fontId="0" fillId="14" borderId="52" applyNumberFormat="0" applyFont="1" applyFill="1" applyBorder="1" applyAlignment="1" applyProtection="0">
      <alignment vertical="bottom"/>
    </xf>
    <xf numFmtId="0" fontId="0" fillId="14" borderId="53" applyNumberFormat="0" applyFont="1" applyFill="1" applyBorder="1" applyAlignment="1" applyProtection="0">
      <alignment vertical="bottom"/>
    </xf>
    <xf numFmtId="49" fontId="4" fillId="26" borderId="52" applyNumberFormat="1" applyFont="1" applyFill="1" applyBorder="1" applyAlignment="1" applyProtection="0">
      <alignment horizontal="center" vertical="center" wrapText="1"/>
    </xf>
    <xf numFmtId="49" fontId="14" fillId="27" borderId="52" applyNumberFormat="1" applyFont="1" applyFill="1" applyBorder="1" applyAlignment="1" applyProtection="0">
      <alignment horizontal="center" vertical="center" wrapText="1"/>
    </xf>
    <xf numFmtId="49" fontId="4" fillId="16" borderId="52" applyNumberFormat="1" applyFont="1" applyFill="1" applyBorder="1" applyAlignment="1" applyProtection="0">
      <alignment horizontal="center" vertical="center"/>
    </xf>
    <xf numFmtId="0" fontId="0" fillId="14" borderId="54" applyNumberFormat="0" applyFont="1" applyFill="1" applyBorder="1" applyAlignment="1" applyProtection="0">
      <alignment vertical="bottom"/>
    </xf>
    <xf numFmtId="49" fontId="4" fillId="19" borderId="55" applyNumberFormat="1" applyFont="1" applyFill="1" applyBorder="1" applyAlignment="1" applyProtection="0">
      <alignment horizontal="center" vertical="center"/>
    </xf>
    <xf numFmtId="0" fontId="0" fillId="14" borderId="56" applyNumberFormat="0" applyFont="1" applyFill="1" applyBorder="1" applyAlignment="1" applyProtection="0">
      <alignment vertical="bottom"/>
    </xf>
    <xf numFmtId="49" fontId="4" fillId="21" borderId="57" applyNumberFormat="1" applyFont="1" applyFill="1" applyBorder="1" applyAlignment="1" applyProtection="0">
      <alignment horizontal="center" vertical="center"/>
    </xf>
    <xf numFmtId="49" fontId="4" fillId="28" borderId="55" applyNumberFormat="1" applyFont="1" applyFill="1" applyBorder="1" applyAlignment="1" applyProtection="0">
      <alignment horizontal="center" vertical="center"/>
    </xf>
    <xf numFmtId="49" fontId="4" fillId="23" borderId="55" applyNumberFormat="1" applyFont="1" applyFill="1" applyBorder="1" applyAlignment="1" applyProtection="0">
      <alignment horizontal="center" vertical="center"/>
    </xf>
    <xf numFmtId="49" fontId="4" fillId="24" borderId="55" applyNumberFormat="1" applyFont="1" applyFill="1" applyBorder="1" applyAlignment="1" applyProtection="0">
      <alignment horizontal="center" vertical="center"/>
    </xf>
    <xf numFmtId="49" fontId="4" fillId="25" borderId="55" applyNumberFormat="1" applyFont="1" applyFill="1" applyBorder="1" applyAlignment="1" applyProtection="0">
      <alignment horizontal="center" vertical="center"/>
    </xf>
    <xf numFmtId="0" fontId="0" fillId="14" borderId="58" applyNumberFormat="0" applyFont="1" applyFill="1" applyBorder="1" applyAlignment="1" applyProtection="0">
      <alignment vertical="bottom"/>
    </xf>
    <xf numFmtId="0" fontId="0" fillId="14" borderId="59" applyNumberFormat="0" applyFont="1" applyFill="1" applyBorder="1" applyAlignment="1" applyProtection="0">
      <alignment vertical="bottom"/>
    </xf>
    <xf numFmtId="49" fontId="4" fillId="13" borderId="60" applyNumberFormat="1" applyFont="1" applyFill="1" applyBorder="1" applyAlignment="1" applyProtection="0">
      <alignment horizontal="center" vertical="center" wrapText="1"/>
    </xf>
    <xf numFmtId="49" fontId="4" fillId="13" borderId="4" applyNumberFormat="1" applyFont="1" applyFill="1" applyBorder="1" applyAlignment="1" applyProtection="0">
      <alignment horizontal="center" vertical="center" wrapText="1"/>
    </xf>
    <xf numFmtId="49" fontId="4" fillId="26" borderId="4" applyNumberFormat="1" applyFont="1" applyFill="1" applyBorder="1" applyAlignment="1" applyProtection="0">
      <alignment horizontal="center" vertical="center" wrapText="1"/>
    </xf>
    <xf numFmtId="49" fontId="4" fillId="26" borderId="4" applyNumberFormat="1" applyFont="1" applyFill="1" applyBorder="1" applyAlignment="1" applyProtection="0">
      <alignment horizontal="center" vertical="bottom" wrapText="1"/>
    </xf>
    <xf numFmtId="0" fontId="14" fillId="7" borderId="4" applyNumberFormat="0" applyFont="1" applyFill="1" applyBorder="1" applyAlignment="1" applyProtection="0">
      <alignment horizontal="center" vertical="center" wrapText="1"/>
    </xf>
    <xf numFmtId="49" fontId="8" fillId="16" borderId="4" applyNumberFormat="1" applyFont="1" applyFill="1" applyBorder="1" applyAlignment="1" applyProtection="0">
      <alignment horizontal="center" vertical="center" wrapText="1"/>
    </xf>
    <xf numFmtId="49" fontId="4" fillId="16" borderId="61" applyNumberFormat="1" applyFont="1" applyFill="1" applyBorder="1" applyAlignment="1" applyProtection="0">
      <alignment horizontal="center" vertical="center" wrapText="1"/>
    </xf>
    <xf numFmtId="49" fontId="17" fillId="2" borderId="3" applyNumberFormat="1" applyFont="1" applyFill="1" applyBorder="1" applyAlignment="1" applyProtection="0">
      <alignment horizontal="center" vertical="center" wrapText="1"/>
    </xf>
    <xf numFmtId="49" fontId="4" fillId="2" borderId="62" applyNumberFormat="1" applyFont="1" applyFill="1" applyBorder="1" applyAlignment="1" applyProtection="0">
      <alignment horizontal="center" vertical="center" wrapText="1"/>
    </xf>
    <xf numFmtId="49" fontId="17" fillId="2" borderId="63" applyNumberFormat="1" applyFont="1" applyFill="1" applyBorder="1" applyAlignment="1" applyProtection="0">
      <alignment horizontal="center" vertical="center" wrapText="1"/>
    </xf>
    <xf numFmtId="49" fontId="4" fillId="2" borderId="61" applyNumberFormat="1" applyFont="1" applyFill="1" applyBorder="1" applyAlignment="1" applyProtection="0">
      <alignment horizontal="center" vertical="center" wrapText="1"/>
    </xf>
    <xf numFmtId="49" fontId="18" fillId="2" borderId="3" applyNumberFormat="1" applyFont="1" applyFill="1" applyBorder="1" applyAlignment="1" applyProtection="0">
      <alignment horizontal="center" vertical="center" wrapText="1"/>
    </xf>
    <xf numFmtId="49" fontId="4" fillId="2" borderId="64" applyNumberFormat="1" applyFont="1" applyFill="1" applyBorder="1" applyAlignment="1" applyProtection="0">
      <alignment horizontal="center" vertical="center" wrapText="1"/>
    </xf>
    <xf numFmtId="49" fontId="0" borderId="29" applyNumberFormat="1" applyFont="1" applyFill="0" applyBorder="1" applyAlignment="1" applyProtection="0">
      <alignment vertical="center"/>
    </xf>
    <xf numFmtId="3" fontId="0" fillId="2" borderId="60" applyNumberFormat="1" applyFont="1" applyFill="1" applyBorder="1" applyAlignment="1" applyProtection="0">
      <alignment vertical="bottom"/>
    </xf>
    <xf numFmtId="0" fontId="0" fillId="2" borderId="4" applyNumberFormat="1" applyFont="1" applyFill="1" applyBorder="1" applyAlignment="1" applyProtection="0">
      <alignment vertical="bottom"/>
    </xf>
    <xf numFmtId="49" fontId="13" fillId="15" borderId="4" applyNumberFormat="1" applyFont="1" applyFill="1" applyBorder="1" applyAlignment="1" applyProtection="0">
      <alignment horizontal="center" vertical="center"/>
    </xf>
    <xf numFmtId="49" fontId="0" fillId="15" borderId="4" applyNumberFormat="1" applyFont="1" applyFill="1" applyBorder="1" applyAlignment="1" applyProtection="0">
      <alignment vertical="center"/>
    </xf>
    <xf numFmtId="3" fontId="0" fillId="29" borderId="4" applyNumberFormat="1" applyFont="1" applyFill="1" applyBorder="1" applyAlignment="1" applyProtection="0">
      <alignment vertical="bottom"/>
    </xf>
    <xf numFmtId="49" fontId="0" fillId="15" borderId="4" applyNumberFormat="1" applyFont="1" applyFill="1" applyBorder="1" applyAlignment="1" applyProtection="0">
      <alignment vertical="bottom"/>
    </xf>
    <xf numFmtId="1" fontId="0" fillId="7" borderId="4" applyNumberFormat="1" applyFont="1" applyFill="1" applyBorder="1" applyAlignment="1" applyProtection="0">
      <alignment vertical="bottom"/>
    </xf>
    <xf numFmtId="3" fontId="0" fillId="2" borderId="61" applyNumberFormat="1" applyFont="1" applyFill="1" applyBorder="1" applyAlignment="1" applyProtection="0">
      <alignment vertical="bottom"/>
    </xf>
    <xf numFmtId="0" fontId="0" fillId="2" borderId="3" applyNumberFormat="1" applyFont="1" applyFill="1" applyBorder="1" applyAlignment="1" applyProtection="0">
      <alignment vertical="bottom"/>
    </xf>
    <xf numFmtId="0" fontId="13" fillId="2" borderId="62" applyNumberFormat="1" applyFont="1" applyFill="1" applyBorder="1" applyAlignment="1" applyProtection="0">
      <alignment horizontal="right" vertical="bottom"/>
    </xf>
    <xf numFmtId="0" fontId="0" fillId="2" borderId="63" applyNumberFormat="1" applyFont="1" applyFill="1" applyBorder="1" applyAlignment="1" applyProtection="0">
      <alignment vertical="bottom"/>
    </xf>
    <xf numFmtId="3" fontId="11" borderId="65" applyNumberFormat="1" applyFont="1" applyFill="0" applyBorder="1" applyAlignment="1" applyProtection="0">
      <alignment horizontal="center" vertical="center"/>
    </xf>
    <xf numFmtId="60" fontId="11" borderId="29" applyNumberFormat="1" applyFont="1" applyFill="0" applyBorder="1" applyAlignment="1" applyProtection="0">
      <alignment vertical="center"/>
    </xf>
    <xf numFmtId="1" fontId="11" borderId="29" applyNumberFormat="1" applyFont="1" applyFill="0" applyBorder="1" applyAlignment="1" applyProtection="0">
      <alignment horizontal="center" vertical="center"/>
    </xf>
    <xf numFmtId="3" fontId="11" borderId="29" applyNumberFormat="1" applyFont="1" applyFill="0" applyBorder="1" applyAlignment="1" applyProtection="0">
      <alignment horizontal="center" vertical="center"/>
    </xf>
    <xf numFmtId="3" fontId="11" fillId="30" borderId="65" applyNumberFormat="1" applyFont="1" applyFill="1" applyBorder="1" applyAlignment="1" applyProtection="0">
      <alignment horizontal="center" vertical="center"/>
    </xf>
    <xf numFmtId="60" fontId="11" fillId="30" borderId="29" applyNumberFormat="1" applyFont="1" applyFill="1" applyBorder="1" applyAlignment="1" applyProtection="0">
      <alignment vertical="center"/>
    </xf>
    <xf numFmtId="1" fontId="11" fillId="30" borderId="29" applyNumberFormat="1" applyFont="1" applyFill="1" applyBorder="1" applyAlignment="1" applyProtection="0">
      <alignment horizontal="center" vertical="center"/>
    </xf>
    <xf numFmtId="3" fontId="11" fillId="30" borderId="29" applyNumberFormat="1" applyFont="1" applyFill="1" applyBorder="1" applyAlignment="1" applyProtection="0">
      <alignment horizontal="center" vertical="center"/>
    </xf>
    <xf numFmtId="3" fontId="0" borderId="60" applyNumberFormat="1" applyFont="1" applyFill="0" applyBorder="1" applyAlignment="1" applyProtection="0">
      <alignment vertical="bottom"/>
    </xf>
    <xf numFmtId="0" fontId="0" borderId="4" applyNumberFormat="1" applyFont="1" applyFill="0" applyBorder="1" applyAlignment="1" applyProtection="0">
      <alignment vertical="bottom"/>
    </xf>
    <xf numFmtId="60" fontId="11" borderId="66" applyNumberFormat="1" applyFont="1" applyFill="0" applyBorder="1" applyAlignment="1" applyProtection="0">
      <alignment vertical="center"/>
    </xf>
    <xf numFmtId="3" fontId="13" fillId="2" borderId="67" applyNumberFormat="1" applyFont="1" applyFill="1" applyBorder="1" applyAlignment="1" applyProtection="0">
      <alignment horizontal="center" vertical="bottom"/>
    </xf>
    <xf numFmtId="49" fontId="19" fillId="2" borderId="4" applyNumberFormat="1" applyFont="1" applyFill="1" applyBorder="1" applyAlignment="1" applyProtection="0">
      <alignment horizontal="center" vertical="bottom"/>
    </xf>
    <xf numFmtId="49" fontId="19" fillId="2" borderId="4" applyNumberFormat="1" applyFont="1" applyFill="1" applyBorder="1" applyAlignment="1" applyProtection="0">
      <alignment horizontal="center" vertical="center"/>
    </xf>
    <xf numFmtId="3" fontId="19" fillId="30" borderId="4" applyNumberFormat="1" applyFont="1" applyFill="1" applyBorder="1" applyAlignment="1" applyProtection="0">
      <alignment horizontal="right" vertical="bottom"/>
    </xf>
    <xf numFmtId="49" fontId="19" fillId="30" borderId="4" applyNumberFormat="1" applyFont="1" applyFill="1" applyBorder="1" applyAlignment="1" applyProtection="0">
      <alignment horizontal="center" vertical="bottom"/>
    </xf>
    <xf numFmtId="59" fontId="19" fillId="30" borderId="4" applyNumberFormat="1" applyFont="1" applyFill="1" applyBorder="1" applyAlignment="1" applyProtection="0">
      <alignment horizontal="center" vertical="bottom"/>
    </xf>
    <xf numFmtId="3" fontId="0" fillId="2" borderId="4" applyNumberFormat="1" applyFont="1" applyFill="1" applyBorder="1" applyAlignment="1" applyProtection="0">
      <alignment vertical="bottom"/>
    </xf>
    <xf numFmtId="0" fontId="13" fillId="2" borderId="68" applyNumberFormat="1" applyFont="1" applyFill="1" applyBorder="1" applyAlignment="1" applyProtection="0">
      <alignment horizontal="center" vertical="bottom"/>
    </xf>
    <xf numFmtId="60" fontId="11" fillId="2" borderId="69" applyNumberFormat="1" applyFont="1" applyFill="1" applyBorder="1" applyAlignment="1" applyProtection="0">
      <alignment vertical="bottom"/>
    </xf>
    <xf numFmtId="60" fontId="11" fillId="2" borderId="70" applyNumberFormat="1" applyFont="1" applyFill="1" applyBorder="1" applyAlignment="1" applyProtection="0">
      <alignment vertical="bottom"/>
    </xf>
    <xf numFmtId="60" fontId="11" fillId="2" borderId="52" applyNumberFormat="1" applyFont="1" applyFill="1" applyBorder="1" applyAlignment="1" applyProtection="0">
      <alignment vertical="bottom"/>
    </xf>
    <xf numFmtId="1" fontId="11" fillId="2" borderId="68" applyNumberFormat="1" applyFont="1" applyFill="1" applyBorder="1" applyAlignment="1" applyProtection="0">
      <alignment horizontal="center" vertical="bottom"/>
    </xf>
    <xf numFmtId="3" fontId="11" fillId="2" borderId="71" applyNumberFormat="1" applyFont="1" applyFill="1" applyBorder="1" applyAlignment="1" applyProtection="0">
      <alignment horizontal="center" vertical="bottom"/>
    </xf>
    <xf numFmtId="3" fontId="0" fillId="2" borderId="67" applyNumberFormat="1" applyFont="1" applyFill="1" applyBorder="1" applyAlignment="1" applyProtection="0">
      <alignment vertical="bottom"/>
    </xf>
    <xf numFmtId="49" fontId="13" fillId="2" borderId="4" applyNumberFormat="1" applyFont="1" applyFill="1" applyBorder="1" applyAlignment="1" applyProtection="0">
      <alignment horizontal="center" vertical="center"/>
    </xf>
    <xf numFmtId="49" fontId="0" fillId="2" borderId="4" applyNumberFormat="1" applyFont="1" applyFill="1" applyBorder="1" applyAlignment="1" applyProtection="0">
      <alignment vertical="center"/>
    </xf>
    <xf numFmtId="49" fontId="0" borderId="4" applyNumberFormat="1" applyFont="1" applyFill="0" applyBorder="1" applyAlignment="1" applyProtection="0">
      <alignment vertical="bottom"/>
    </xf>
    <xf numFmtId="1" fontId="0" borderId="4" applyNumberFormat="1" applyFont="1" applyFill="0" applyBorder="1" applyAlignment="1" applyProtection="0">
      <alignment vertical="bottom"/>
    </xf>
    <xf numFmtId="0" fontId="13" fillId="2" borderId="72" applyNumberFormat="0" applyFont="1" applyFill="1" applyBorder="1" applyAlignment="1" applyProtection="0">
      <alignment horizontal="center" vertical="bottom"/>
    </xf>
    <xf numFmtId="60" fontId="11" fillId="2" borderId="73" applyNumberFormat="1" applyFont="1" applyFill="1" applyBorder="1" applyAlignment="1" applyProtection="0">
      <alignment vertical="bottom"/>
    </xf>
    <xf numFmtId="60" fontId="11" fillId="2" borderId="4" applyNumberFormat="1" applyFont="1" applyFill="1" applyBorder="1" applyAlignment="1" applyProtection="0">
      <alignment vertical="bottom"/>
    </xf>
    <xf numFmtId="1" fontId="11" fillId="2" borderId="72" applyNumberFormat="1" applyFont="1" applyFill="1" applyBorder="1" applyAlignment="1" applyProtection="0">
      <alignment horizontal="center" vertical="bottom"/>
    </xf>
    <xf numFmtId="3" fontId="11" fillId="2" borderId="74" applyNumberFormat="1" applyFont="1" applyFill="1" applyBorder="1" applyAlignment="1" applyProtection="0">
      <alignment horizontal="center" vertical="bottom"/>
    </xf>
    <xf numFmtId="3" fontId="0" fillId="30" borderId="4" applyNumberFormat="1" applyFont="1" applyFill="1" applyBorder="1" applyAlignment="1" applyProtection="0">
      <alignment vertical="bottom"/>
    </xf>
    <xf numFmtId="49" fontId="0" fillId="30" borderId="4" applyNumberFormat="1" applyFont="1" applyFill="1" applyBorder="1" applyAlignment="1" applyProtection="0">
      <alignment vertical="bottom"/>
    </xf>
    <xf numFmtId="1" fontId="0" fillId="30" borderId="4" applyNumberFormat="1" applyFont="1" applyFill="1" applyBorder="1" applyAlignment="1" applyProtection="0">
      <alignment vertical="bottom"/>
    </xf>
    <xf numFmtId="0" fontId="0" fillId="30" borderId="4" applyNumberFormat="0" applyFont="1" applyFill="1" applyBorder="1" applyAlignment="1" applyProtection="0">
      <alignment vertical="bottom"/>
    </xf>
    <xf numFmtId="0" fontId="13" fillId="2" borderId="4" applyNumberFormat="0" applyFont="1" applyFill="1" applyBorder="1" applyAlignment="1" applyProtection="0">
      <alignment horizontal="right" vertical="bottom"/>
    </xf>
    <xf numFmtId="0" fontId="0" fillId="7" borderId="4" applyNumberFormat="0" applyFont="1" applyFill="1" applyBorder="1" applyAlignment="1" applyProtection="0">
      <alignment vertical="bottom"/>
    </xf>
    <xf numFmtId="3" fontId="0" borderId="67" applyNumberFormat="1" applyFont="1" applyFill="0" applyBorder="1" applyAlignment="1" applyProtection="0">
      <alignment vertical="bottom"/>
    </xf>
    <xf numFmtId="3" fontId="0" borderId="4" applyNumberFormat="1" applyFont="1" applyFill="0" applyBorder="1" applyAlignment="1" applyProtection="0">
      <alignment vertical="bottom"/>
    </xf>
    <xf numFmtId="0" fontId="13" borderId="72" applyNumberFormat="0" applyFont="1" applyFill="0" applyBorder="1" applyAlignment="1" applyProtection="0">
      <alignment horizontal="center" vertical="bottom"/>
    </xf>
    <xf numFmtId="60" fontId="11" borderId="73" applyNumberFormat="1" applyFont="1" applyFill="0" applyBorder="1" applyAlignment="1" applyProtection="0">
      <alignment vertical="bottom"/>
    </xf>
    <xf numFmtId="60" fontId="11" borderId="4" applyNumberFormat="1" applyFont="1" applyFill="0" applyBorder="1" applyAlignment="1" applyProtection="0">
      <alignment vertical="bottom"/>
    </xf>
    <xf numFmtId="1" fontId="11" borderId="72" applyNumberFormat="1" applyFont="1" applyFill="0" applyBorder="1" applyAlignment="1" applyProtection="0">
      <alignment horizontal="center" vertical="bottom"/>
    </xf>
    <xf numFmtId="3" fontId="11" borderId="74" applyNumberFormat="1" applyFont="1" applyFill="0" applyBorder="1" applyAlignment="1" applyProtection="0">
      <alignment horizontal="center" vertical="bottom"/>
    </xf>
    <xf numFmtId="3" fontId="0" borderId="75" applyNumberFormat="1" applyFont="1" applyFill="0" applyBorder="1" applyAlignment="1" applyProtection="0">
      <alignment vertical="bottom"/>
    </xf>
    <xf numFmtId="0" fontId="0" borderId="76" applyNumberFormat="0" applyFont="1" applyFill="0" applyBorder="1" applyAlignment="1" applyProtection="0">
      <alignment vertical="bottom"/>
    </xf>
    <xf numFmtId="3" fontId="0" borderId="76" applyNumberFormat="1" applyFont="1" applyFill="0" applyBorder="1" applyAlignment="1" applyProtection="0">
      <alignment vertical="bottom"/>
    </xf>
    <xf numFmtId="49" fontId="13" fillId="2" borderId="76" applyNumberFormat="1" applyFont="1" applyFill="1" applyBorder="1" applyAlignment="1" applyProtection="0">
      <alignment horizontal="center" vertical="center"/>
    </xf>
    <xf numFmtId="49" fontId="0" fillId="2" borderId="76" applyNumberFormat="1" applyFont="1" applyFill="1" applyBorder="1" applyAlignment="1" applyProtection="0">
      <alignment vertical="center"/>
    </xf>
    <xf numFmtId="3" fontId="0" fillId="29" borderId="76" applyNumberFormat="1" applyFont="1" applyFill="1" applyBorder="1" applyAlignment="1" applyProtection="0">
      <alignment vertical="bottom"/>
    </xf>
    <xf numFmtId="0" fontId="13" borderId="77" applyNumberFormat="0" applyFont="1" applyFill="0" applyBorder="1" applyAlignment="1" applyProtection="0">
      <alignment horizontal="center" vertical="bottom"/>
    </xf>
    <xf numFmtId="60" fontId="11" borderId="78" applyNumberFormat="1" applyFont="1" applyFill="0" applyBorder="1" applyAlignment="1" applyProtection="0">
      <alignment vertical="bottom"/>
    </xf>
    <xf numFmtId="60" fontId="11" borderId="79" applyNumberFormat="1" applyFont="1" applyFill="0" applyBorder="1" applyAlignment="1" applyProtection="0">
      <alignment vertical="bottom"/>
    </xf>
    <xf numFmtId="1" fontId="11" borderId="80" applyNumberFormat="1" applyFont="1" applyFill="0" applyBorder="1" applyAlignment="1" applyProtection="0">
      <alignment horizontal="center" vertical="bottom"/>
    </xf>
    <xf numFmtId="3" fontId="11" borderId="81" applyNumberFormat="1" applyFont="1" applyFill="0" applyBorder="1" applyAlignment="1" applyProtection="0">
      <alignment horizontal="center" vertical="bottom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fcf305"/>
      <rgbColor rgb="fff8413f"/>
      <rgbColor rgb="fffdffbf"/>
      <rgbColor rgb="ff932092"/>
      <rgbColor rgb="ffff9900"/>
      <rgbColor rgb="ffff40ff"/>
      <rgbColor rgb="ffaaaaaa"/>
      <rgbColor rgb="ffa1cb72"/>
      <rgbColor rgb="fff3373b"/>
      <rgbColor rgb="ff00abea"/>
      <rgbColor rgb="ff48f74a"/>
      <rgbColor rgb="ffa5d5e2"/>
      <rgbColor rgb="ffbdc0bf"/>
      <rgbColor rgb="ffff2600"/>
      <rgbColor rgb="ff99cc00"/>
      <rgbColor rgb="ffeff390"/>
      <rgbColor rgb="fffbcaa2"/>
      <rgbColor rgb="fffefb00"/>
      <rgbColor rgb="ffa6cc56"/>
      <rgbColor rgb="ffffd9ff"/>
      <rgbColor rgb="ff0432ff"/>
      <rgbColor rgb="ff00f900"/>
      <rgbColor rgb="ffff9481"/>
      <rgbColor rgb="ffff4e2f"/>
      <rgbColor rgb="fffefdb6"/>
      <rgbColor rgb="ff8f20ce"/>
      <rgbColor rgb="fffca601"/>
      <rgbColor rgb="ffffa0ff"/>
      <rgbColor rgb="ffd4fb78"/>
      <rgbColor rgb="ffff9300"/>
      <rgbColor rgb="ff010101"/>
      <rgbColor rgb="fffefdb5"/>
      <rgbColor rgb="ffff2400"/>
      <rgbColor rgb="ffff0906"/>
      <rgbColor rgb="ffdd0806"/>
      <rgbColor rgb="ff9ed11c"/>
      <rgbColor rgb="ffddddd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N87"/>
  <sheetViews>
    <sheetView workbookViewId="0" showGridLines="0" defaultGridColor="1"/>
  </sheetViews>
  <sheetFormatPr defaultColWidth="10.8333" defaultRowHeight="12.75" customHeight="1" outlineLevelRow="0" outlineLevelCol="0"/>
  <cols>
    <col min="1" max="1" width="13.0859" style="1" customWidth="1"/>
    <col min="2" max="2" width="21.5" style="1" customWidth="1"/>
    <col min="3" max="3" width="8.17188" style="1" customWidth="1"/>
    <col min="4" max="4" width="15.1719" style="1" customWidth="1"/>
    <col min="5" max="5" width="17.0391" style="1" customWidth="1"/>
    <col min="6" max="6" width="17.8281" style="1" customWidth="1"/>
    <col min="7" max="7" width="16.3984" style="1" customWidth="1"/>
    <col min="8" max="8" width="16.5625" style="1" customWidth="1"/>
    <col min="9" max="9" width="16.8125" style="1" customWidth="1"/>
    <col min="10" max="10" width="17.0547" style="1" customWidth="1"/>
    <col min="11" max="11" width="10.8516" style="1" customWidth="1"/>
    <col min="12" max="14" width="11.5" style="1" customWidth="1"/>
    <col min="15" max="16384" width="10.8516" style="1" customWidth="1"/>
  </cols>
  <sheetData>
    <row r="1" ht="58.5" customHeight="1">
      <c r="A1" t="s" s="2">
        <v>0</v>
      </c>
      <c r="B1" t="s" s="3">
        <v>1</v>
      </c>
      <c r="C1" t="s" s="4">
        <v>2</v>
      </c>
      <c r="D1" t="s" s="5">
        <v>3</v>
      </c>
      <c r="E1" t="s" s="6">
        <v>4</v>
      </c>
      <c r="F1" t="s" s="7">
        <v>5</v>
      </c>
      <c r="G1" t="s" s="8">
        <v>6</v>
      </c>
      <c r="H1" t="s" s="9">
        <v>7</v>
      </c>
      <c r="I1" t="s" s="10">
        <v>8</v>
      </c>
      <c r="J1" t="s" s="11">
        <v>9</v>
      </c>
      <c r="K1" s="12"/>
      <c r="L1" s="13"/>
      <c r="M1" s="13"/>
      <c r="N1" s="13"/>
    </row>
    <row r="2" ht="19" customHeight="1">
      <c r="A2" s="14">
        <v>36000</v>
      </c>
      <c r="B2" t="s" s="15">
        <v>10</v>
      </c>
      <c r="C2" s="16"/>
      <c r="D2" s="17">
        <v>1</v>
      </c>
      <c r="E2" s="18">
        <f>IF($C2="G",$A2*$D2,0)</f>
        <v>0</v>
      </c>
      <c r="F2" s="18">
        <f>IF($C2="R",$A2*$D2,0)</f>
        <v>0</v>
      </c>
      <c r="G2" s="18">
        <f>IF($C2="C",$A2*$D2,0)</f>
        <v>0</v>
      </c>
      <c r="H2" s="18">
        <f>IF($C2="L",$A2*$D2,0)</f>
        <v>0</v>
      </c>
      <c r="I2" s="18">
        <f>IF($C2="O",$A2*$D2,0)</f>
        <v>0</v>
      </c>
      <c r="J2" s="18">
        <f>IF($C2="V",$A2*$D2,0)</f>
        <v>0</v>
      </c>
      <c r="K2" s="12"/>
      <c r="L2" s="13"/>
      <c r="M2" s="13"/>
      <c r="N2" s="13"/>
    </row>
    <row r="3" ht="18.5" customHeight="1">
      <c r="A3" s="19">
        <v>42000</v>
      </c>
      <c r="B3" t="s" s="20">
        <v>11</v>
      </c>
      <c r="C3" s="16"/>
      <c r="D3" s="21">
        <v>1</v>
      </c>
      <c r="E3" s="22">
        <f>IF($C3="G",$A3*$D3,0)</f>
        <v>0</v>
      </c>
      <c r="F3" s="22">
        <f>IF($C3="R",$A3*$D3,0)</f>
        <v>0</v>
      </c>
      <c r="G3" s="22">
        <f>IF($C3="C",$A3*$D3,0)</f>
        <v>0</v>
      </c>
      <c r="H3" s="22">
        <f>IF($C3="L",$A3*$D3,0)</f>
        <v>0</v>
      </c>
      <c r="I3" s="22">
        <f>IF($C3="O",$A3*$D3,0)</f>
        <v>0</v>
      </c>
      <c r="J3" s="22">
        <f>IF($C3="V",$A3*$D3,0)</f>
        <v>0</v>
      </c>
      <c r="K3" s="12"/>
      <c r="L3" s="13"/>
      <c r="M3" s="13"/>
      <c r="N3" s="13"/>
    </row>
    <row r="4" ht="18.5" customHeight="1">
      <c r="A4" s="23">
        <v>48000</v>
      </c>
      <c r="B4" t="s" s="24">
        <v>12</v>
      </c>
      <c r="C4" s="16"/>
      <c r="D4" s="21">
        <v>1</v>
      </c>
      <c r="E4" s="25">
        <f>IF($C4="G",$A4*$D4,0)</f>
        <v>0</v>
      </c>
      <c r="F4" s="25">
        <f>IF($C4="R",$A4*$D4,0)</f>
        <v>0</v>
      </c>
      <c r="G4" s="25">
        <f>IF($C4="C",$A4*$D4,0)</f>
        <v>0</v>
      </c>
      <c r="H4" s="25">
        <f>IF($C4="L",$A4*$D4,0)</f>
        <v>0</v>
      </c>
      <c r="I4" s="25">
        <f>IF($C4="O",$A4*$D4,0)</f>
        <v>0</v>
      </c>
      <c r="J4" s="25">
        <f>IF($C4="V",$A4*$D4,0)</f>
        <v>0</v>
      </c>
      <c r="K4" s="12"/>
      <c r="L4" s="13"/>
      <c r="M4" s="13"/>
      <c r="N4" s="13"/>
    </row>
    <row r="5" ht="18.5" customHeight="1">
      <c r="A5" s="26">
        <v>48000</v>
      </c>
      <c r="B5" t="s" s="27">
        <v>13</v>
      </c>
      <c r="C5" s="16"/>
      <c r="D5" s="21">
        <v>1</v>
      </c>
      <c r="E5" s="28">
        <f>IF($C5="G",$A5*$D5,0)</f>
        <v>0</v>
      </c>
      <c r="F5" s="28">
        <f>IF($C5="R",$A5*$D5,0)</f>
        <v>0</v>
      </c>
      <c r="G5" s="28">
        <f>IF($C5="C",$A5*$D5,0)</f>
        <v>0</v>
      </c>
      <c r="H5" s="28">
        <f>IF($C5="L",$A5*$D5,0)</f>
        <v>0</v>
      </c>
      <c r="I5" s="28">
        <f>IF($C5="O",$A5*$D5,0)</f>
        <v>0</v>
      </c>
      <c r="J5" s="28">
        <f>IF($C5="V",$A5*$D5,0)</f>
        <v>0</v>
      </c>
      <c r="K5" s="12"/>
      <c r="L5" s="13"/>
      <c r="M5" s="13"/>
      <c r="N5" s="13"/>
    </row>
    <row r="6" ht="18.5" customHeight="1">
      <c r="A6" s="23">
        <v>54000</v>
      </c>
      <c r="B6" t="s" s="24">
        <v>14</v>
      </c>
      <c r="C6" s="16"/>
      <c r="D6" s="21">
        <v>1</v>
      </c>
      <c r="E6" s="25">
        <f>IF($C6="G",$A6*$D6,0)</f>
        <v>0</v>
      </c>
      <c r="F6" s="25">
        <f>IF($C6="R",$A6*$D6,0)</f>
        <v>0</v>
      </c>
      <c r="G6" s="25">
        <f>IF($C6="C",$A6*$D6,0)</f>
        <v>0</v>
      </c>
      <c r="H6" s="25">
        <f>IF($C6="L",$A6*$D6,0)</f>
        <v>0</v>
      </c>
      <c r="I6" s="25">
        <f>IF($C6="O",$A6*$D6,0)</f>
        <v>0</v>
      </c>
      <c r="J6" s="25">
        <f>IF($C6="V",$A6*$D6,0)</f>
        <v>0</v>
      </c>
      <c r="K6" s="12"/>
      <c r="L6" s="13"/>
      <c r="M6" s="13"/>
      <c r="N6" s="13"/>
    </row>
    <row r="7" ht="18.5" customHeight="1">
      <c r="A7" s="29">
        <v>54000</v>
      </c>
      <c r="B7" t="s" s="30">
        <v>15</v>
      </c>
      <c r="C7" s="16"/>
      <c r="D7" s="21">
        <v>1</v>
      </c>
      <c r="E7" s="31">
        <f>IF($C7="G",$A7*$D7,0)</f>
        <v>0</v>
      </c>
      <c r="F7" s="31">
        <f>IF($C7="R",$A7*$D7,0)</f>
        <v>0</v>
      </c>
      <c r="G7" s="31">
        <f>IF($C7="C",$A7*$D7,0)</f>
        <v>0</v>
      </c>
      <c r="H7" s="31">
        <f>IF($C7="L",$A7*$D7,0)</f>
        <v>0</v>
      </c>
      <c r="I7" s="31">
        <f>IF($C7="O",$A7*$D7,0)</f>
        <v>0</v>
      </c>
      <c r="J7" s="31">
        <f>IF($C7="V",$A7*$D7,0)</f>
        <v>0</v>
      </c>
      <c r="K7" s="12"/>
      <c r="L7" s="13"/>
      <c r="M7" s="13"/>
      <c r="N7" s="13"/>
    </row>
    <row r="8" ht="18.5" customHeight="1">
      <c r="A8" s="23">
        <v>66000</v>
      </c>
      <c r="B8" t="s" s="24">
        <v>16</v>
      </c>
      <c r="C8" s="16"/>
      <c r="D8" s="21">
        <v>1</v>
      </c>
      <c r="E8" s="25">
        <f>IF($C8="G",$A8*$D8,0)</f>
        <v>0</v>
      </c>
      <c r="F8" s="25">
        <f>IF($C8="R",$A8*$D8,0)</f>
        <v>0</v>
      </c>
      <c r="G8" s="25">
        <f>IF($C8="C",$A8*$D8,0)</f>
        <v>0</v>
      </c>
      <c r="H8" s="25">
        <f>IF($C8="L",$A8*$D8,0)</f>
        <v>0</v>
      </c>
      <c r="I8" s="25">
        <f>IF($C8="O",$A8*$D8,0)</f>
        <v>0</v>
      </c>
      <c r="J8" s="25">
        <f>IF($C8="V",$A8*$D8,0)</f>
        <v>0</v>
      </c>
      <c r="K8" s="12"/>
      <c r="L8" s="13"/>
      <c r="M8" s="13"/>
      <c r="N8" s="13"/>
    </row>
    <row r="9" ht="19" customHeight="1">
      <c r="A9" s="32">
        <v>72000</v>
      </c>
      <c r="B9" t="s" s="33">
        <v>17</v>
      </c>
      <c r="C9" s="34"/>
      <c r="D9" s="35">
        <v>1</v>
      </c>
      <c r="E9" s="36">
        <f>IF($C9="G",$A9*$D9,0)</f>
        <v>0</v>
      </c>
      <c r="F9" s="36">
        <f>IF($C9="R",$A9*$D9,0)</f>
        <v>0</v>
      </c>
      <c r="G9" s="36">
        <f>IF($C9="C",$A9*$D9,0)</f>
        <v>0</v>
      </c>
      <c r="H9" s="36">
        <f>IF($C9="L",$A9*$D9,0)</f>
        <v>0</v>
      </c>
      <c r="I9" s="36">
        <f>IF($C9="O",$A9*$D9,0)</f>
        <v>0</v>
      </c>
      <c r="J9" s="36">
        <f>IF($C9="V",$A9*$D9,0)</f>
        <v>0</v>
      </c>
      <c r="K9" s="12"/>
      <c r="L9" s="13"/>
      <c r="M9" s="13"/>
      <c r="N9" s="13"/>
    </row>
    <row r="10" ht="33.25" customHeight="1">
      <c r="A10" t="s" s="37">
        <v>18</v>
      </c>
      <c r="B10" t="s" s="38">
        <v>19</v>
      </c>
      <c r="C10" s="39"/>
      <c r="D10" s="40"/>
      <c r="E10" s="41">
        <f>SUM(E2:E9)</f>
        <v>0</v>
      </c>
      <c r="F10" s="42">
        <f>SUM(F2:F9)</f>
        <v>0</v>
      </c>
      <c r="G10" s="42">
        <f>SUM(G2:G9)</f>
        <v>0</v>
      </c>
      <c r="H10" s="42">
        <f>SUM(H2:H9)</f>
        <v>0</v>
      </c>
      <c r="I10" s="42">
        <f>SUM(I2:I9)</f>
        <v>0</v>
      </c>
      <c r="J10" s="43">
        <f>SUM(J2:J9)</f>
        <v>0</v>
      </c>
      <c r="K10" s="44"/>
      <c r="L10" s="45"/>
      <c r="M10" s="46"/>
      <c r="N10" s="45"/>
    </row>
    <row r="11" ht="14.25" customHeight="1">
      <c r="A11" s="47"/>
      <c r="B11" s="47"/>
      <c r="C11" s="47"/>
      <c r="D11" s="47"/>
      <c r="E11" s="48"/>
      <c r="F11" s="48"/>
      <c r="G11" s="48"/>
      <c r="H11" s="48"/>
      <c r="I11" s="48"/>
      <c r="J11" s="48"/>
      <c r="K11" s="49"/>
      <c r="L11" s="13"/>
      <c r="M11" s="13"/>
      <c r="N11" s="13"/>
    </row>
    <row r="12" ht="12" customHeight="1">
      <c r="A12" s="50"/>
      <c r="B12" s="50"/>
      <c r="C12" s="13"/>
      <c r="D12" s="51"/>
      <c r="E12" s="13"/>
      <c r="F12" s="52"/>
      <c r="G12" s="13"/>
      <c r="H12" s="52"/>
      <c r="I12" s="52"/>
      <c r="J12" s="52"/>
      <c r="K12" s="49"/>
      <c r="L12" s="13"/>
      <c r="M12" s="13"/>
      <c r="N12" s="13"/>
    </row>
    <row r="13" ht="13.65" customHeight="1">
      <c r="A13" s="50"/>
      <c r="B13" s="50"/>
      <c r="C13" s="13"/>
      <c r="D13" s="51"/>
      <c r="E13" s="13"/>
      <c r="F13" s="52"/>
      <c r="G13" s="13"/>
      <c r="H13" s="52"/>
      <c r="I13" s="52"/>
      <c r="J13" s="52"/>
      <c r="K13" s="49"/>
      <c r="L13" s="13"/>
      <c r="M13" s="13"/>
      <c r="N13" s="13"/>
    </row>
    <row r="14" ht="13.65" customHeight="1">
      <c r="A14" s="50"/>
      <c r="B14" s="50"/>
      <c r="C14" s="13"/>
      <c r="D14" s="13"/>
      <c r="E14" s="13"/>
      <c r="F14" s="52"/>
      <c r="G14" s="13"/>
      <c r="H14" s="52"/>
      <c r="I14" s="52"/>
      <c r="J14" s="52"/>
      <c r="K14" s="49"/>
      <c r="L14" s="13"/>
      <c r="M14" s="13"/>
      <c r="N14" s="13"/>
    </row>
    <row r="15" ht="13.65" customHeight="1">
      <c r="A15" s="50"/>
      <c r="B15" s="50"/>
      <c r="C15" s="13"/>
      <c r="D15" s="13"/>
      <c r="E15" s="13"/>
      <c r="F15" s="53"/>
      <c r="G15" s="13"/>
      <c r="H15" s="53"/>
      <c r="I15" s="53"/>
      <c r="J15" s="53"/>
      <c r="K15" s="49"/>
      <c r="L15" s="13"/>
      <c r="M15" s="13"/>
      <c r="N15" s="13"/>
    </row>
    <row r="16" ht="13.65" customHeight="1">
      <c r="A16" s="50"/>
      <c r="B16" s="50"/>
      <c r="C16" s="13"/>
      <c r="D16" s="13"/>
      <c r="E16" s="13"/>
      <c r="F16" s="53"/>
      <c r="G16" s="13"/>
      <c r="H16" s="53"/>
      <c r="I16" s="53"/>
      <c r="J16" s="53"/>
      <c r="K16" s="49"/>
      <c r="L16" s="13"/>
      <c r="M16" s="13"/>
      <c r="N16" s="13"/>
    </row>
    <row r="17" ht="13.65" customHeight="1">
      <c r="A17" s="50"/>
      <c r="B17" s="50"/>
      <c r="C17" s="13"/>
      <c r="D17" s="13"/>
      <c r="E17" s="13"/>
      <c r="F17" s="53"/>
      <c r="G17" s="13"/>
      <c r="H17" s="53"/>
      <c r="I17" s="53"/>
      <c r="J17" s="53"/>
      <c r="K17" s="49"/>
      <c r="L17" s="13"/>
      <c r="M17" s="13"/>
      <c r="N17" s="13"/>
    </row>
    <row r="18" ht="13.65" customHeight="1">
      <c r="A18" s="50"/>
      <c r="B18" s="50"/>
      <c r="C18" s="13"/>
      <c r="D18" s="13"/>
      <c r="E18" s="13"/>
      <c r="F18" s="53"/>
      <c r="G18" s="13"/>
      <c r="H18" s="53"/>
      <c r="I18" s="53"/>
      <c r="J18" s="53"/>
      <c r="K18" s="49"/>
      <c r="L18" s="13"/>
      <c r="M18" s="13"/>
      <c r="N18" s="13"/>
    </row>
    <row r="19" ht="13.65" customHeight="1">
      <c r="A19" s="50"/>
      <c r="B19" s="50"/>
      <c r="C19" s="13"/>
      <c r="D19" s="13"/>
      <c r="E19" s="13"/>
      <c r="F19" s="53"/>
      <c r="G19" s="13"/>
      <c r="H19" s="53"/>
      <c r="I19" s="53"/>
      <c r="J19" s="53"/>
      <c r="K19" s="49"/>
      <c r="L19" s="13"/>
      <c r="M19" s="13"/>
      <c r="N19" s="13"/>
    </row>
    <row r="20" ht="13.65" customHeight="1">
      <c r="A20" s="50"/>
      <c r="B20" s="50"/>
      <c r="C20" s="13"/>
      <c r="D20" s="13"/>
      <c r="E20" s="13"/>
      <c r="F20" s="53"/>
      <c r="G20" s="13"/>
      <c r="H20" s="53"/>
      <c r="I20" s="53"/>
      <c r="J20" s="53"/>
      <c r="K20" s="49"/>
      <c r="L20" s="13"/>
      <c r="M20" s="13"/>
      <c r="N20" s="13"/>
    </row>
    <row r="21" ht="13.65" customHeight="1">
      <c r="A21" s="50"/>
      <c r="B21" s="50"/>
      <c r="C21" s="13"/>
      <c r="D21" s="13"/>
      <c r="E21" s="13"/>
      <c r="F21" s="53"/>
      <c r="G21" s="13"/>
      <c r="H21" s="53"/>
      <c r="I21" s="53"/>
      <c r="J21" s="53"/>
      <c r="K21" s="49"/>
      <c r="L21" s="13"/>
      <c r="M21" s="13"/>
      <c r="N21" s="13"/>
    </row>
    <row r="22" ht="13.65" customHeight="1">
      <c r="A22" s="50"/>
      <c r="B22" s="50"/>
      <c r="C22" s="13"/>
      <c r="D22" s="13"/>
      <c r="E22" s="13"/>
      <c r="F22" s="53"/>
      <c r="G22" s="13"/>
      <c r="H22" s="53"/>
      <c r="I22" s="53"/>
      <c r="J22" s="53"/>
      <c r="K22" s="49"/>
      <c r="L22" s="13"/>
      <c r="M22" s="13"/>
      <c r="N22" s="13"/>
    </row>
    <row r="23" ht="13.65" customHeight="1">
      <c r="A23" s="50"/>
      <c r="B23" s="50"/>
      <c r="C23" s="13"/>
      <c r="D23" s="13"/>
      <c r="E23" s="13"/>
      <c r="F23" s="53"/>
      <c r="G23" s="13"/>
      <c r="H23" s="53"/>
      <c r="I23" s="53"/>
      <c r="J23" s="53"/>
      <c r="K23" s="49"/>
      <c r="L23" s="13"/>
      <c r="M23" s="13"/>
      <c r="N23" s="13"/>
    </row>
    <row r="24" ht="13.65" customHeight="1">
      <c r="A24" s="50"/>
      <c r="B24" s="50"/>
      <c r="C24" s="13"/>
      <c r="D24" s="13"/>
      <c r="E24" s="13"/>
      <c r="F24" s="53"/>
      <c r="G24" s="13"/>
      <c r="H24" s="53"/>
      <c r="I24" s="53"/>
      <c r="J24" s="53"/>
      <c r="K24" s="49"/>
      <c r="L24" s="13"/>
      <c r="M24" s="13"/>
      <c r="N24" s="13"/>
    </row>
    <row r="25" ht="13.65" customHeight="1">
      <c r="A25" s="50"/>
      <c r="B25" s="50"/>
      <c r="C25" s="13"/>
      <c r="D25" s="13"/>
      <c r="E25" s="13"/>
      <c r="F25" s="53"/>
      <c r="G25" s="13"/>
      <c r="H25" s="53"/>
      <c r="I25" s="53"/>
      <c r="J25" s="53"/>
      <c r="K25" s="49"/>
      <c r="L25" s="13"/>
      <c r="M25" s="13"/>
      <c r="N25" s="13"/>
    </row>
    <row r="26" ht="13.65" customHeight="1">
      <c r="A26" s="50"/>
      <c r="B26" s="50"/>
      <c r="C26" s="13"/>
      <c r="D26" s="13"/>
      <c r="E26" s="13"/>
      <c r="F26" s="53"/>
      <c r="G26" s="13"/>
      <c r="H26" s="53"/>
      <c r="I26" s="53"/>
      <c r="J26" s="53"/>
      <c r="K26" s="49"/>
      <c r="L26" s="13"/>
      <c r="M26" s="13"/>
      <c r="N26" s="13"/>
    </row>
    <row r="27" ht="13.65" customHeight="1">
      <c r="A27" s="50"/>
      <c r="B27" s="50"/>
      <c r="C27" s="13"/>
      <c r="D27" s="13"/>
      <c r="E27" s="13"/>
      <c r="F27" s="53"/>
      <c r="G27" s="13"/>
      <c r="H27" s="53"/>
      <c r="I27" s="53"/>
      <c r="J27" s="53"/>
      <c r="K27" s="49"/>
      <c r="L27" s="13"/>
      <c r="M27" s="13"/>
      <c r="N27" s="13"/>
    </row>
    <row r="28" ht="13.65" customHeight="1">
      <c r="A28" s="50"/>
      <c r="B28" s="50"/>
      <c r="C28" s="13"/>
      <c r="D28" s="13"/>
      <c r="E28" s="13"/>
      <c r="F28" s="53"/>
      <c r="G28" s="13"/>
      <c r="H28" s="53"/>
      <c r="I28" s="53"/>
      <c r="J28" s="53"/>
      <c r="K28" s="49"/>
      <c r="L28" s="13"/>
      <c r="M28" s="13"/>
      <c r="N28" s="13"/>
    </row>
    <row r="29" ht="13.65" customHeight="1">
      <c r="A29" s="50"/>
      <c r="B29" s="50"/>
      <c r="C29" s="13"/>
      <c r="D29" s="13"/>
      <c r="E29" s="13"/>
      <c r="F29" s="53"/>
      <c r="G29" s="13"/>
      <c r="H29" s="53"/>
      <c r="I29" s="53"/>
      <c r="J29" s="53"/>
      <c r="K29" s="49"/>
      <c r="L29" s="13"/>
      <c r="M29" s="13"/>
      <c r="N29" s="13"/>
    </row>
    <row r="30" ht="13.65" customHeight="1">
      <c r="A30" s="50"/>
      <c r="B30" s="50"/>
      <c r="C30" s="13"/>
      <c r="D30" s="13"/>
      <c r="E30" s="13"/>
      <c r="F30" s="53"/>
      <c r="G30" s="13"/>
      <c r="H30" s="53"/>
      <c r="I30" s="53"/>
      <c r="J30" s="53"/>
      <c r="K30" s="49"/>
      <c r="L30" s="13"/>
      <c r="M30" s="13"/>
      <c r="N30" s="13"/>
    </row>
    <row r="31" ht="13.65" customHeight="1">
      <c r="A31" s="50"/>
      <c r="B31" s="50"/>
      <c r="C31" s="13"/>
      <c r="D31" s="13"/>
      <c r="E31" s="13"/>
      <c r="F31" s="13"/>
      <c r="G31" s="13"/>
      <c r="H31" s="13"/>
      <c r="I31" s="13"/>
      <c r="J31" s="13"/>
      <c r="K31" s="49"/>
      <c r="L31" s="13"/>
      <c r="M31" s="13"/>
      <c r="N31" s="13"/>
    </row>
    <row r="32" ht="13.65" customHeight="1">
      <c r="A32" s="50"/>
      <c r="B32" s="50"/>
      <c r="C32" s="13"/>
      <c r="D32" s="13"/>
      <c r="E32" s="13"/>
      <c r="F32" s="13"/>
      <c r="G32" s="13"/>
      <c r="H32" s="13"/>
      <c r="I32" s="13"/>
      <c r="J32" s="13"/>
      <c r="K32" s="49"/>
      <c r="L32" s="13"/>
      <c r="M32" s="13"/>
      <c r="N32" s="13"/>
    </row>
    <row r="33" ht="13.65" customHeight="1">
      <c r="A33" s="50"/>
      <c r="B33" s="50"/>
      <c r="C33" s="13"/>
      <c r="D33" s="13"/>
      <c r="E33" s="13"/>
      <c r="F33" s="13"/>
      <c r="G33" s="13"/>
      <c r="H33" s="13"/>
      <c r="I33" s="13"/>
      <c r="J33" s="13"/>
      <c r="K33" s="49"/>
      <c r="L33" s="13"/>
      <c r="M33" s="13"/>
      <c r="N33" s="13"/>
    </row>
    <row r="34" ht="13.65" customHeight="1">
      <c r="A34" s="50"/>
      <c r="B34" s="50"/>
      <c r="C34" s="13"/>
      <c r="D34" s="13"/>
      <c r="E34" s="13"/>
      <c r="F34" s="13"/>
      <c r="G34" s="13"/>
      <c r="H34" s="13"/>
      <c r="I34" s="13"/>
      <c r="J34" s="13"/>
      <c r="K34" s="49"/>
      <c r="L34" s="13"/>
      <c r="M34" s="13"/>
      <c r="N34" s="13"/>
    </row>
    <row r="35" ht="13.65" customHeight="1">
      <c r="A35" s="50"/>
      <c r="B35" s="50"/>
      <c r="C35" s="13"/>
      <c r="D35" s="13"/>
      <c r="E35" s="13"/>
      <c r="F35" s="13"/>
      <c r="G35" s="13"/>
      <c r="H35" s="13"/>
      <c r="I35" s="13"/>
      <c r="J35" s="13"/>
      <c r="K35" s="49"/>
      <c r="L35" s="13"/>
      <c r="M35" s="13"/>
      <c r="N35" s="13"/>
    </row>
    <row r="36" ht="13.65" customHeight="1">
      <c r="A36" s="50"/>
      <c r="B36" s="50"/>
      <c r="C36" s="13"/>
      <c r="D36" s="13"/>
      <c r="E36" s="13"/>
      <c r="F36" s="13"/>
      <c r="G36" s="13"/>
      <c r="H36" s="13"/>
      <c r="I36" s="13"/>
      <c r="J36" s="13"/>
      <c r="K36" s="49"/>
      <c r="L36" s="13"/>
      <c r="M36" s="13"/>
      <c r="N36" s="13"/>
    </row>
    <row r="37" ht="13.65" customHeight="1">
      <c r="A37" s="50"/>
      <c r="B37" s="50"/>
      <c r="C37" s="13"/>
      <c r="D37" s="13"/>
      <c r="E37" s="13"/>
      <c r="F37" s="13"/>
      <c r="G37" s="13"/>
      <c r="H37" s="13"/>
      <c r="I37" s="13"/>
      <c r="J37" s="13"/>
      <c r="K37" s="49"/>
      <c r="L37" s="13"/>
      <c r="M37" s="13"/>
      <c r="N37" s="13"/>
    </row>
    <row r="38" ht="13.65" customHeight="1">
      <c r="A38" s="50"/>
      <c r="B38" s="50"/>
      <c r="C38" s="13"/>
      <c r="D38" s="13"/>
      <c r="E38" s="13"/>
      <c r="F38" s="13"/>
      <c r="G38" s="13"/>
      <c r="H38" s="13"/>
      <c r="I38" s="13"/>
      <c r="J38" s="13"/>
      <c r="K38" s="49"/>
      <c r="L38" s="13"/>
      <c r="M38" s="13"/>
      <c r="N38" s="13"/>
    </row>
    <row r="39" ht="13.65" customHeight="1">
      <c r="A39" s="50"/>
      <c r="B39" s="50"/>
      <c r="C39" s="13"/>
      <c r="D39" s="13"/>
      <c r="E39" s="13"/>
      <c r="F39" s="13"/>
      <c r="G39" s="13"/>
      <c r="H39" s="13"/>
      <c r="I39" s="13"/>
      <c r="J39" s="13"/>
      <c r="K39" s="49"/>
      <c r="L39" s="13"/>
      <c r="M39" s="13"/>
      <c r="N39" s="13"/>
    </row>
    <row r="40" ht="13.65" customHeight="1">
      <c r="A40" s="50"/>
      <c r="B40" s="50"/>
      <c r="C40" s="13"/>
      <c r="D40" s="13"/>
      <c r="E40" s="13"/>
      <c r="F40" s="13"/>
      <c r="G40" s="13"/>
      <c r="H40" s="13"/>
      <c r="I40" s="13"/>
      <c r="J40" s="13"/>
      <c r="K40" s="49"/>
      <c r="L40" s="13"/>
      <c r="M40" s="13"/>
      <c r="N40" s="13"/>
    </row>
    <row r="41" ht="13.65" customHeight="1">
      <c r="A41" s="50"/>
      <c r="B41" s="50"/>
      <c r="C41" s="13"/>
      <c r="D41" s="13"/>
      <c r="E41" s="13"/>
      <c r="F41" s="13"/>
      <c r="G41" s="13"/>
      <c r="H41" s="13"/>
      <c r="I41" s="13"/>
      <c r="J41" s="13"/>
      <c r="K41" s="49"/>
      <c r="L41" s="13"/>
      <c r="M41" s="13"/>
      <c r="N41" s="13"/>
    </row>
    <row r="42" ht="13.65" customHeight="1">
      <c r="A42" s="50"/>
      <c r="B42" s="50"/>
      <c r="C42" s="13"/>
      <c r="D42" s="13"/>
      <c r="E42" s="13"/>
      <c r="F42" s="13"/>
      <c r="G42" s="13"/>
      <c r="H42" s="13"/>
      <c r="I42" s="13"/>
      <c r="J42" s="13"/>
      <c r="K42" s="49"/>
      <c r="L42" s="13"/>
      <c r="M42" s="13"/>
      <c r="N42" s="13"/>
    </row>
    <row r="43" ht="13.65" customHeight="1">
      <c r="A43" s="50"/>
      <c r="B43" s="50"/>
      <c r="C43" s="13"/>
      <c r="D43" s="13"/>
      <c r="E43" s="13"/>
      <c r="F43" s="13"/>
      <c r="G43" s="13"/>
      <c r="H43" s="13"/>
      <c r="I43" s="13"/>
      <c r="J43" s="13"/>
      <c r="K43" s="49"/>
      <c r="L43" s="13"/>
      <c r="M43" s="13"/>
      <c r="N43" s="13"/>
    </row>
    <row r="44" ht="13.65" customHeight="1">
      <c r="A44" s="50"/>
      <c r="B44" s="50"/>
      <c r="C44" s="13"/>
      <c r="D44" s="13"/>
      <c r="E44" s="13"/>
      <c r="F44" s="13"/>
      <c r="G44" s="13"/>
      <c r="H44" s="13"/>
      <c r="I44" s="13"/>
      <c r="J44" s="13"/>
      <c r="K44" s="49"/>
      <c r="L44" s="13"/>
      <c r="M44" s="13"/>
      <c r="N44" s="13"/>
    </row>
    <row r="45" ht="13.65" customHeight="1">
      <c r="A45" s="50"/>
      <c r="B45" s="50"/>
      <c r="C45" s="13"/>
      <c r="D45" s="13"/>
      <c r="E45" s="13"/>
      <c r="F45" s="13"/>
      <c r="G45" s="13"/>
      <c r="H45" s="13"/>
      <c r="I45" s="13"/>
      <c r="J45" s="13"/>
      <c r="K45" s="49"/>
      <c r="L45" s="13"/>
      <c r="M45" s="13"/>
      <c r="N45" s="13"/>
    </row>
    <row r="46" ht="13.65" customHeight="1">
      <c r="A46" s="50"/>
      <c r="B46" s="50"/>
      <c r="C46" s="13"/>
      <c r="D46" s="13"/>
      <c r="E46" s="13"/>
      <c r="F46" s="13"/>
      <c r="G46" s="13"/>
      <c r="H46" s="13"/>
      <c r="I46" s="13"/>
      <c r="J46" s="13"/>
      <c r="K46" s="49"/>
      <c r="L46" s="13"/>
      <c r="M46" s="13"/>
      <c r="N46" s="13"/>
    </row>
    <row r="47" ht="13.65" customHeight="1">
      <c r="A47" s="50"/>
      <c r="B47" s="50"/>
      <c r="C47" s="13"/>
      <c r="D47" s="13"/>
      <c r="E47" s="13"/>
      <c r="F47" s="13"/>
      <c r="G47" s="13"/>
      <c r="H47" s="13"/>
      <c r="I47" s="13"/>
      <c r="J47" s="13"/>
      <c r="K47" s="49"/>
      <c r="L47" s="13"/>
      <c r="M47" s="13"/>
      <c r="N47" s="13"/>
    </row>
    <row r="48" ht="13.65" customHeight="1">
      <c r="A48" s="50"/>
      <c r="B48" s="50"/>
      <c r="C48" s="13"/>
      <c r="D48" s="13"/>
      <c r="E48" s="13"/>
      <c r="F48" s="13"/>
      <c r="G48" s="13"/>
      <c r="H48" s="13"/>
      <c r="I48" s="13"/>
      <c r="J48" s="13"/>
      <c r="K48" s="49"/>
      <c r="L48" s="13"/>
      <c r="M48" s="13"/>
      <c r="N48" s="13"/>
    </row>
    <row r="49" ht="13.65" customHeight="1">
      <c r="A49" s="50"/>
      <c r="B49" s="50"/>
      <c r="C49" s="13"/>
      <c r="D49" s="13"/>
      <c r="E49" s="13"/>
      <c r="F49" s="13"/>
      <c r="G49" s="13"/>
      <c r="H49" s="13"/>
      <c r="I49" s="13"/>
      <c r="J49" s="13"/>
      <c r="K49" s="49"/>
      <c r="L49" s="13"/>
      <c r="M49" s="13"/>
      <c r="N49" s="13"/>
    </row>
    <row r="50" ht="13.65" customHeight="1">
      <c r="A50" s="50"/>
      <c r="B50" s="50"/>
      <c r="C50" s="13"/>
      <c r="D50" s="13"/>
      <c r="E50" s="13"/>
      <c r="F50" s="13"/>
      <c r="G50" s="13"/>
      <c r="H50" s="13"/>
      <c r="I50" s="13"/>
      <c r="J50" s="13"/>
      <c r="K50" s="49"/>
      <c r="L50" s="13"/>
      <c r="M50" s="13"/>
      <c r="N50" s="13"/>
    </row>
    <row r="51" ht="13.65" customHeight="1">
      <c r="A51" s="50"/>
      <c r="B51" s="50"/>
      <c r="C51" s="13"/>
      <c r="D51" s="13"/>
      <c r="E51" s="13"/>
      <c r="F51" s="13"/>
      <c r="G51" s="13"/>
      <c r="H51" s="13"/>
      <c r="I51" s="13"/>
      <c r="J51" s="13"/>
      <c r="K51" s="49"/>
      <c r="L51" s="13"/>
      <c r="M51" s="13"/>
      <c r="N51" s="13"/>
    </row>
    <row r="52" ht="13.65" customHeight="1">
      <c r="A52" s="50"/>
      <c r="B52" s="50"/>
      <c r="C52" s="13"/>
      <c r="D52" s="13"/>
      <c r="E52" s="13"/>
      <c r="F52" s="13"/>
      <c r="G52" s="13"/>
      <c r="H52" s="13"/>
      <c r="I52" s="13"/>
      <c r="J52" s="13"/>
      <c r="K52" s="49"/>
      <c r="L52" s="13"/>
      <c r="M52" s="13"/>
      <c r="N52" s="13"/>
    </row>
    <row r="53" ht="13.65" customHeight="1">
      <c r="A53" s="50"/>
      <c r="B53" s="50"/>
      <c r="C53" s="13"/>
      <c r="D53" s="13"/>
      <c r="E53" s="13"/>
      <c r="F53" s="13"/>
      <c r="G53" s="13"/>
      <c r="H53" s="13"/>
      <c r="I53" s="13"/>
      <c r="J53" s="13"/>
      <c r="K53" s="49"/>
      <c r="L53" s="13"/>
      <c r="M53" s="13"/>
      <c r="N53" s="13"/>
    </row>
    <row r="54" ht="13.65" customHeight="1">
      <c r="A54" s="50"/>
      <c r="B54" s="50"/>
      <c r="C54" s="13"/>
      <c r="D54" s="13"/>
      <c r="E54" s="13"/>
      <c r="F54" s="13"/>
      <c r="G54" s="13"/>
      <c r="H54" s="13"/>
      <c r="I54" s="13"/>
      <c r="J54" s="13"/>
      <c r="K54" s="49"/>
      <c r="L54" s="13"/>
      <c r="M54" s="13"/>
      <c r="N54" s="13"/>
    </row>
    <row r="55" ht="13.65" customHeight="1">
      <c r="A55" s="50"/>
      <c r="B55" s="50"/>
      <c r="C55" s="13"/>
      <c r="D55" s="13"/>
      <c r="E55" s="13"/>
      <c r="F55" s="13"/>
      <c r="G55" s="13"/>
      <c r="H55" s="13"/>
      <c r="I55" s="13"/>
      <c r="J55" s="13"/>
      <c r="K55" s="49"/>
      <c r="L55" s="13"/>
      <c r="M55" s="13"/>
      <c r="N55" s="13"/>
    </row>
    <row r="56" ht="13.65" customHeight="1">
      <c r="A56" s="50"/>
      <c r="B56" s="50"/>
      <c r="C56" s="13"/>
      <c r="D56" s="13"/>
      <c r="E56" s="13"/>
      <c r="F56" s="13"/>
      <c r="G56" s="13"/>
      <c r="H56" s="13"/>
      <c r="I56" s="13"/>
      <c r="J56" s="13"/>
      <c r="K56" s="49"/>
      <c r="L56" s="13"/>
      <c r="M56" s="13"/>
      <c r="N56" s="13"/>
    </row>
    <row r="57" ht="13.65" customHeight="1">
      <c r="A57" s="50"/>
      <c r="B57" s="50"/>
      <c r="C57" s="13"/>
      <c r="D57" s="13"/>
      <c r="E57" s="13"/>
      <c r="F57" s="13"/>
      <c r="G57" s="13"/>
      <c r="H57" s="13"/>
      <c r="I57" s="13"/>
      <c r="J57" s="13"/>
      <c r="K57" s="49"/>
      <c r="L57" s="13"/>
      <c r="M57" s="13"/>
      <c r="N57" s="13"/>
    </row>
    <row r="58" ht="13.65" customHeight="1">
      <c r="A58" s="50"/>
      <c r="B58" s="50"/>
      <c r="C58" s="13"/>
      <c r="D58" s="13"/>
      <c r="E58" s="13"/>
      <c r="F58" s="13"/>
      <c r="G58" s="13"/>
      <c r="H58" s="13"/>
      <c r="I58" s="13"/>
      <c r="J58" s="13"/>
      <c r="K58" s="49"/>
      <c r="L58" s="13"/>
      <c r="M58" s="13"/>
      <c r="N58" s="13"/>
    </row>
    <row r="59" ht="13.65" customHeight="1">
      <c r="A59" s="50"/>
      <c r="B59" s="50"/>
      <c r="C59" s="13"/>
      <c r="D59" s="13"/>
      <c r="E59" s="13"/>
      <c r="F59" s="13"/>
      <c r="G59" s="13"/>
      <c r="H59" s="13"/>
      <c r="I59" s="13"/>
      <c r="J59" s="13"/>
      <c r="K59" s="49"/>
      <c r="L59" s="13"/>
      <c r="M59" s="13"/>
      <c r="N59" s="13"/>
    </row>
    <row r="60" ht="13.65" customHeight="1">
      <c r="A60" s="50"/>
      <c r="B60" s="50"/>
      <c r="C60" s="13"/>
      <c r="D60" s="13"/>
      <c r="E60" s="13"/>
      <c r="F60" s="13"/>
      <c r="G60" s="13"/>
      <c r="H60" s="13"/>
      <c r="I60" s="13"/>
      <c r="J60" s="13"/>
      <c r="K60" s="49"/>
      <c r="L60" s="13"/>
      <c r="M60" s="13"/>
      <c r="N60" s="13"/>
    </row>
    <row r="61" ht="13.65" customHeight="1">
      <c r="A61" s="50"/>
      <c r="B61" s="50"/>
      <c r="C61" s="13"/>
      <c r="D61" s="13"/>
      <c r="E61" s="13"/>
      <c r="F61" s="13"/>
      <c r="G61" s="13"/>
      <c r="H61" s="13"/>
      <c r="I61" s="13"/>
      <c r="J61" s="13"/>
      <c r="K61" s="49"/>
      <c r="L61" s="13"/>
      <c r="M61" s="13"/>
      <c r="N61" s="13"/>
    </row>
    <row r="62" ht="13.65" customHeight="1">
      <c r="A62" s="50"/>
      <c r="B62" s="50"/>
      <c r="C62" s="13"/>
      <c r="D62" s="13"/>
      <c r="E62" s="13"/>
      <c r="F62" s="13"/>
      <c r="G62" s="13"/>
      <c r="H62" s="13"/>
      <c r="I62" s="13"/>
      <c r="J62" s="13"/>
      <c r="K62" s="49"/>
      <c r="L62" s="13"/>
      <c r="M62" s="13"/>
      <c r="N62" s="13"/>
    </row>
    <row r="63" ht="13.65" customHeight="1">
      <c r="A63" s="50"/>
      <c r="B63" s="50"/>
      <c r="C63" s="13"/>
      <c r="D63" s="13"/>
      <c r="E63" s="13"/>
      <c r="F63" s="13"/>
      <c r="G63" s="13"/>
      <c r="H63" s="13"/>
      <c r="I63" s="13"/>
      <c r="J63" s="13"/>
      <c r="K63" s="49"/>
      <c r="L63" s="13"/>
      <c r="M63" s="13"/>
      <c r="N63" s="13"/>
    </row>
    <row r="64" ht="13.65" customHeight="1">
      <c r="A64" s="50"/>
      <c r="B64" s="50"/>
      <c r="C64" s="13"/>
      <c r="D64" s="13"/>
      <c r="E64" s="13"/>
      <c r="F64" s="13"/>
      <c r="G64" s="13"/>
      <c r="H64" s="13"/>
      <c r="I64" s="13"/>
      <c r="J64" s="13"/>
      <c r="K64" s="49"/>
      <c r="L64" s="13"/>
      <c r="M64" s="13"/>
      <c r="N64" s="13"/>
    </row>
    <row r="65" ht="13.65" customHeight="1">
      <c r="A65" s="50"/>
      <c r="B65" s="50"/>
      <c r="C65" s="13"/>
      <c r="D65" s="13"/>
      <c r="E65" s="13"/>
      <c r="F65" s="13"/>
      <c r="G65" s="13"/>
      <c r="H65" s="13"/>
      <c r="I65" s="13"/>
      <c r="J65" s="13"/>
      <c r="K65" s="49"/>
      <c r="L65" s="13"/>
      <c r="M65" s="13"/>
      <c r="N65" s="13"/>
    </row>
    <row r="66" ht="13.65" customHeight="1">
      <c r="A66" s="50"/>
      <c r="B66" s="50"/>
      <c r="C66" s="13"/>
      <c r="D66" s="13"/>
      <c r="E66" s="13"/>
      <c r="F66" s="13"/>
      <c r="G66" s="13"/>
      <c r="H66" s="13"/>
      <c r="I66" s="13"/>
      <c r="J66" s="13"/>
      <c r="K66" s="49"/>
      <c r="L66" s="13"/>
      <c r="M66" s="13"/>
      <c r="N66" s="13"/>
    </row>
    <row r="67" ht="13.65" customHeight="1">
      <c r="A67" s="50"/>
      <c r="B67" s="50"/>
      <c r="C67" s="13"/>
      <c r="D67" s="13"/>
      <c r="E67" s="13"/>
      <c r="F67" s="13"/>
      <c r="G67" s="13"/>
      <c r="H67" s="13"/>
      <c r="I67" s="13"/>
      <c r="J67" s="13"/>
      <c r="K67" s="49"/>
      <c r="L67" s="13"/>
      <c r="M67" s="13"/>
      <c r="N67" s="13"/>
    </row>
    <row r="68" ht="13.65" customHeight="1">
      <c r="A68" s="50"/>
      <c r="B68" s="50"/>
      <c r="C68" s="13"/>
      <c r="D68" s="13"/>
      <c r="E68" s="13"/>
      <c r="F68" s="13"/>
      <c r="G68" s="13"/>
      <c r="H68" s="13"/>
      <c r="I68" s="13"/>
      <c r="J68" s="13"/>
      <c r="K68" s="49"/>
      <c r="L68" s="13"/>
      <c r="M68" s="13"/>
      <c r="N68" s="13"/>
    </row>
    <row r="69" ht="13.65" customHeight="1">
      <c r="A69" s="50"/>
      <c r="B69" s="50"/>
      <c r="C69" s="13"/>
      <c r="D69" s="13"/>
      <c r="E69" s="13"/>
      <c r="F69" s="13"/>
      <c r="G69" s="13"/>
      <c r="H69" s="13"/>
      <c r="I69" s="13"/>
      <c r="J69" s="13"/>
      <c r="K69" s="49"/>
      <c r="L69" s="13"/>
      <c r="M69" s="13"/>
      <c r="N69" s="13"/>
    </row>
    <row r="70" ht="13.65" customHeight="1">
      <c r="A70" s="50"/>
      <c r="B70" s="50"/>
      <c r="C70" s="13"/>
      <c r="D70" s="13"/>
      <c r="E70" s="13"/>
      <c r="F70" s="13"/>
      <c r="G70" s="13"/>
      <c r="H70" s="13"/>
      <c r="I70" s="13"/>
      <c r="J70" s="13"/>
      <c r="K70" s="49"/>
      <c r="L70" s="13"/>
      <c r="M70" s="13"/>
      <c r="N70" s="13"/>
    </row>
    <row r="71" ht="13.65" customHeight="1">
      <c r="A71" s="50"/>
      <c r="B71" s="50"/>
      <c r="C71" s="13"/>
      <c r="D71" s="13"/>
      <c r="E71" s="13"/>
      <c r="F71" s="13"/>
      <c r="G71" s="13"/>
      <c r="H71" s="13"/>
      <c r="I71" s="13"/>
      <c r="J71" s="13"/>
      <c r="K71" s="49"/>
      <c r="L71" s="13"/>
      <c r="M71" s="13"/>
      <c r="N71" s="13"/>
    </row>
    <row r="72" ht="13.65" customHeight="1">
      <c r="A72" s="50"/>
      <c r="B72" s="50"/>
      <c r="C72" s="13"/>
      <c r="D72" s="13"/>
      <c r="E72" s="13"/>
      <c r="F72" s="13"/>
      <c r="G72" s="13"/>
      <c r="H72" s="13"/>
      <c r="I72" s="13"/>
      <c r="J72" s="13"/>
      <c r="K72" s="49"/>
      <c r="L72" s="13"/>
      <c r="M72" s="13"/>
      <c r="N72" s="13"/>
    </row>
    <row r="73" ht="13.65" customHeight="1">
      <c r="A73" s="50"/>
      <c r="B73" s="50"/>
      <c r="C73" s="13"/>
      <c r="D73" s="13"/>
      <c r="E73" s="13"/>
      <c r="F73" s="13"/>
      <c r="G73" s="13"/>
      <c r="H73" s="13"/>
      <c r="I73" s="13"/>
      <c r="J73" s="13"/>
      <c r="K73" s="49"/>
      <c r="L73" s="13"/>
      <c r="M73" s="13"/>
      <c r="N73" s="13"/>
    </row>
    <row r="74" ht="13.65" customHeight="1">
      <c r="A74" s="50"/>
      <c r="B74" s="50"/>
      <c r="C74" s="13"/>
      <c r="D74" s="13"/>
      <c r="E74" s="13"/>
      <c r="F74" s="13"/>
      <c r="G74" s="13"/>
      <c r="H74" s="13"/>
      <c r="I74" s="13"/>
      <c r="J74" s="13"/>
      <c r="K74" s="49"/>
      <c r="L74" s="13"/>
      <c r="M74" s="13"/>
      <c r="N74" s="13"/>
    </row>
    <row r="75" ht="13.65" customHeight="1">
      <c r="A75" s="50"/>
      <c r="B75" s="50"/>
      <c r="C75" s="13"/>
      <c r="D75" s="13"/>
      <c r="E75" s="13"/>
      <c r="F75" s="13"/>
      <c r="G75" s="13"/>
      <c r="H75" s="13"/>
      <c r="I75" s="13"/>
      <c r="J75" s="13"/>
      <c r="K75" s="49"/>
      <c r="L75" s="13"/>
      <c r="M75" s="13"/>
      <c r="N75" s="13"/>
    </row>
    <row r="76" ht="13.65" customHeight="1">
      <c r="A76" s="50"/>
      <c r="B76" s="50"/>
      <c r="C76" s="13"/>
      <c r="D76" s="13"/>
      <c r="E76" s="13"/>
      <c r="F76" s="13"/>
      <c r="G76" s="13"/>
      <c r="H76" s="13"/>
      <c r="I76" s="13"/>
      <c r="J76" s="13"/>
      <c r="K76" s="49"/>
      <c r="L76" s="13"/>
      <c r="M76" s="13"/>
      <c r="N76" s="13"/>
    </row>
    <row r="77" ht="13.65" customHeight="1">
      <c r="A77" s="50"/>
      <c r="B77" s="50"/>
      <c r="C77" s="13"/>
      <c r="D77" s="13"/>
      <c r="E77" s="13"/>
      <c r="F77" s="13"/>
      <c r="G77" s="13"/>
      <c r="H77" s="13"/>
      <c r="I77" s="13"/>
      <c r="J77" s="13"/>
      <c r="K77" s="49"/>
      <c r="L77" s="13"/>
      <c r="M77" s="13"/>
      <c r="N77" s="13"/>
    </row>
    <row r="78" ht="13.65" customHeight="1">
      <c r="A78" s="50"/>
      <c r="B78" s="50"/>
      <c r="C78" s="13"/>
      <c r="D78" s="13"/>
      <c r="E78" s="13"/>
      <c r="F78" s="13"/>
      <c r="G78" s="13"/>
      <c r="H78" s="13"/>
      <c r="I78" s="13"/>
      <c r="J78" s="13"/>
      <c r="K78" s="49"/>
      <c r="L78" s="13"/>
      <c r="M78" s="13"/>
      <c r="N78" s="13"/>
    </row>
    <row r="79" ht="13.65" customHeight="1">
      <c r="A79" s="50"/>
      <c r="B79" s="50"/>
      <c r="C79" s="13"/>
      <c r="D79" s="13"/>
      <c r="E79" s="13"/>
      <c r="F79" s="13"/>
      <c r="G79" s="13"/>
      <c r="H79" s="13"/>
      <c r="I79" s="13"/>
      <c r="J79" s="13"/>
      <c r="K79" s="49"/>
      <c r="L79" s="13"/>
      <c r="M79" s="13"/>
      <c r="N79" s="13"/>
    </row>
    <row r="80" ht="13.65" customHeight="1">
      <c r="A80" s="50"/>
      <c r="B80" s="50"/>
      <c r="C80" s="13"/>
      <c r="D80" s="13"/>
      <c r="E80" s="13"/>
      <c r="F80" s="13"/>
      <c r="G80" s="13"/>
      <c r="H80" s="13"/>
      <c r="I80" s="13"/>
      <c r="J80" s="13"/>
      <c r="K80" s="49"/>
      <c r="L80" s="13"/>
      <c r="M80" s="13"/>
      <c r="N80" s="13"/>
    </row>
    <row r="81" ht="13.65" customHeight="1">
      <c r="A81" s="50"/>
      <c r="B81" s="50"/>
      <c r="C81" s="13"/>
      <c r="D81" s="13"/>
      <c r="E81" s="13"/>
      <c r="F81" s="13"/>
      <c r="G81" s="13"/>
      <c r="H81" s="13"/>
      <c r="I81" s="13"/>
      <c r="J81" s="13"/>
      <c r="K81" s="49"/>
      <c r="L81" s="13"/>
      <c r="M81" s="13"/>
      <c r="N81" s="13"/>
    </row>
    <row r="82" ht="13.65" customHeight="1">
      <c r="A82" s="50"/>
      <c r="B82" s="50"/>
      <c r="C82" s="13"/>
      <c r="D82" s="13"/>
      <c r="E82" s="13"/>
      <c r="F82" s="13"/>
      <c r="G82" s="13"/>
      <c r="H82" s="13"/>
      <c r="I82" s="13"/>
      <c r="J82" s="13"/>
      <c r="K82" s="49"/>
      <c r="L82" s="13"/>
      <c r="M82" s="13"/>
      <c r="N82" s="13"/>
    </row>
    <row r="83" ht="13.65" customHeight="1">
      <c r="A83" s="50"/>
      <c r="B83" s="50"/>
      <c r="C83" s="13"/>
      <c r="D83" s="13"/>
      <c r="E83" s="13"/>
      <c r="F83" s="13"/>
      <c r="G83" s="13"/>
      <c r="H83" s="13"/>
      <c r="I83" s="13"/>
      <c r="J83" s="13"/>
      <c r="K83" s="49"/>
      <c r="L83" s="13"/>
      <c r="M83" s="13"/>
      <c r="N83" s="13"/>
    </row>
    <row r="84" ht="13.65" customHeight="1">
      <c r="A84" s="50"/>
      <c r="B84" s="50"/>
      <c r="C84" s="13"/>
      <c r="D84" s="13"/>
      <c r="E84" s="13"/>
      <c r="F84" s="13"/>
      <c r="G84" s="13"/>
      <c r="H84" s="13"/>
      <c r="I84" s="13"/>
      <c r="J84" s="13"/>
      <c r="K84" s="49"/>
      <c r="L84" s="13"/>
      <c r="M84" s="13"/>
      <c r="N84" s="13"/>
    </row>
    <row r="85" ht="13.65" customHeight="1">
      <c r="A85" s="50"/>
      <c r="B85" s="50"/>
      <c r="C85" s="13"/>
      <c r="D85" s="13"/>
      <c r="E85" s="13"/>
      <c r="F85" s="13"/>
      <c r="G85" s="13"/>
      <c r="H85" s="13"/>
      <c r="I85" s="13"/>
      <c r="J85" s="13"/>
      <c r="K85" s="49"/>
      <c r="L85" s="13"/>
      <c r="M85" s="13"/>
      <c r="N85" s="13"/>
    </row>
    <row r="86" ht="13.65" customHeight="1">
      <c r="A86" s="50"/>
      <c r="B86" s="50"/>
      <c r="C86" s="13"/>
      <c r="D86" s="13"/>
      <c r="E86" s="13"/>
      <c r="F86" s="13"/>
      <c r="G86" s="13"/>
      <c r="H86" s="13"/>
      <c r="I86" s="13"/>
      <c r="J86" s="13"/>
      <c r="K86" s="49"/>
      <c r="L86" s="13"/>
      <c r="M86" s="13"/>
      <c r="N86" s="13"/>
    </row>
    <row r="87" ht="13.65" customHeight="1">
      <c r="A87" s="50"/>
      <c r="B87" s="50"/>
      <c r="C87" s="13"/>
      <c r="D87" s="13"/>
      <c r="E87" s="13"/>
      <c r="F87" s="13"/>
      <c r="G87" s="13"/>
      <c r="H87" s="13"/>
      <c r="I87" s="13"/>
      <c r="J87" s="13"/>
      <c r="K87" s="49"/>
      <c r="L87" s="13"/>
      <c r="M87" s="13"/>
      <c r="N87" s="13"/>
    </row>
  </sheetData>
  <mergeCells count="1">
    <mergeCell ref="B10:D10"/>
  </mergeCells>
  <conditionalFormatting sqref="A1:J9 A10:B12 E10:J10 C11:J11 C12 E12:J13 A13:C14 D14:J14 D15:D71 F15:F30 H15:J30">
    <cfRule type="cellIs" dxfId="0" priority="1" operator="lessThan" stopIfTrue="1">
      <formula>0</formula>
    </cfRule>
  </conditionalFormatting>
  <pageMargins left="0.75" right="0.75" top="1" bottom="1" header="0.492126" footer="0.492126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AF1003"/>
  <sheetViews>
    <sheetView workbookViewId="0" showGridLines="0" defaultGridColor="1">
      <pane topLeftCell="A6" xSplit="0" ySplit="5" activePane="bottomLeft" state="frozen"/>
    </sheetView>
  </sheetViews>
  <sheetFormatPr defaultColWidth="10.8333" defaultRowHeight="13.45" customHeight="1" outlineLevelRow="0" outlineLevelCol="0"/>
  <cols>
    <col min="1" max="1" width="10.4688" style="54" customWidth="1"/>
    <col min="2" max="2" width="11.6641" style="54" customWidth="1"/>
    <col min="3" max="3" width="8.98438" style="54" customWidth="1"/>
    <col min="4" max="4" width="2.5" style="54" customWidth="1"/>
    <col min="5" max="5" width="2.67188" style="54" customWidth="1"/>
    <col min="6" max="6" width="8.67188" style="54" customWidth="1"/>
    <col min="7" max="8" width="2.67188" style="54" customWidth="1"/>
    <col min="9" max="9" width="9.85156" style="54" customWidth="1"/>
    <col min="10" max="10" width="8.85156" style="54" customWidth="1"/>
    <col min="11" max="11" width="10.5703" style="54" customWidth="1"/>
    <col min="12" max="12" width="9.9375" style="54" customWidth="1"/>
    <col min="13" max="13" width="9.67188" style="54" customWidth="1"/>
    <col min="14" max="14" width="9.35156" style="54" customWidth="1"/>
    <col min="15" max="17" width="9.67188" style="54" customWidth="1"/>
    <col min="18" max="18" width="9.10156" style="54" customWidth="1"/>
    <col min="19" max="19" width="9.35156" style="54" customWidth="1"/>
    <col min="20" max="20" width="9.34375" style="54" customWidth="1"/>
    <col min="21" max="21" width="9.17188" style="54" customWidth="1"/>
    <col min="22" max="22" width="9.35156" style="54" customWidth="1"/>
    <col min="23" max="23" width="3.75" style="54" customWidth="1"/>
    <col min="24" max="24" width="3.52344" style="54" customWidth="1"/>
    <col min="25" max="29" width="3.17188" style="54" customWidth="1"/>
    <col min="30" max="30" width="3.35156" style="54" customWidth="1"/>
    <col min="31" max="31" width="3.57031" style="54" customWidth="1"/>
    <col min="32" max="32" width="9.22656" style="54" customWidth="1"/>
    <col min="33" max="16384" width="10.8516" style="54" customWidth="1"/>
  </cols>
  <sheetData>
    <row r="1" ht="44.25" customHeight="1">
      <c r="A1" t="s" s="55">
        <v>20</v>
      </c>
      <c r="B1" t="s" s="55">
        <v>21</v>
      </c>
      <c r="C1" t="s" s="55">
        <v>22</v>
      </c>
      <c r="D1" s="56"/>
      <c r="E1" s="57"/>
      <c r="F1" t="s" s="58">
        <v>23</v>
      </c>
      <c r="G1" s="59">
        <v>3</v>
      </c>
      <c r="H1" s="60"/>
      <c r="I1" t="s" s="61">
        <v>24</v>
      </c>
      <c r="J1" s="62">
        <f>SUMIF($W$6:$W386,1,$F$6:$F386)-SUMIF($AE$6:$AE386,1,$F$6:$F386)</f>
        <v>0</v>
      </c>
      <c r="K1" t="s" s="63">
        <v>25</v>
      </c>
      <c r="L1" s="64">
        <f>SUMIF($W$6:$W386,3,$F$6:$F386)-SUMIF($AE$6:$AE386,3,$F$6:$F386)</f>
        <v>0</v>
      </c>
      <c r="M1" s="65">
        <f>SUMIF($W$6:$W386,5,$F$6:$F386)-SUMIF($AE$6:$AE386,5,$F$6:$F386)</f>
        <v>0</v>
      </c>
      <c r="N1" t="s" s="61">
        <v>26</v>
      </c>
      <c r="O1" s="62">
        <f>SUMIF($AE$6:$AE386,15,$F$6:$F386)</f>
        <v>0</v>
      </c>
      <c r="P1" s="66">
        <f>SUMIF($W$6:$W386,7,$F$6:$F386)-SUMIF($AE$6:$AE386,7,$F$6:$F386)</f>
        <v>0</v>
      </c>
      <c r="Q1" s="65">
        <f>SUMIF($W$6:$W386,9,$F$6:$F386)-SUMIF($AE$6:$AE386,9,$F$6:$F386)</f>
        <v>0</v>
      </c>
      <c r="R1" t="s" s="61">
        <v>27</v>
      </c>
      <c r="S1" s="67">
        <f>J$1-O$1</f>
        <v>0</v>
      </c>
      <c r="T1" s="66">
        <f>SUMIF($W$6:$W386,11,$F$6:$F386)-SUMIF($AE$6:$AE386,11,$F$6:$F386)</f>
        <v>0</v>
      </c>
      <c r="U1" s="64">
        <f>SUMIF($W$6:$W386,13,$F$6:$F386)-SUMIF($AE$6:$AE386,13,$F$6:$F386)</f>
        <v>0</v>
      </c>
      <c r="V1" s="68">
        <f>O$1-(L$1+M$1+P$1+Q$1+T$1+U$1)</f>
        <v>0</v>
      </c>
      <c r="W1" t="s" s="69">
        <v>28</v>
      </c>
      <c r="X1" s="70"/>
      <c r="Y1" s="70"/>
      <c r="Z1" s="70"/>
      <c r="AA1" s="70"/>
      <c r="AB1" s="70"/>
      <c r="AC1" s="70"/>
      <c r="AD1" t="s" s="69">
        <v>29</v>
      </c>
      <c r="AE1" t="s" s="69">
        <v>30</v>
      </c>
      <c r="AF1" t="s" s="69">
        <v>31</v>
      </c>
    </row>
    <row r="2" ht="35.1" customHeight="1">
      <c r="A2" s="71">
        <f>SUMIF($W$6:$W387,2,$F$6:$F387)+0.25*SUMIF($W$6:$W387,2,$F$6:$F387)</f>
        <v>0</v>
      </c>
      <c r="B2" s="71">
        <f>SUMIF($E$6:$E387,"D",$F$6:$F387)</f>
        <v>0</v>
      </c>
      <c r="C2" s="72">
        <f>A$2-B$2</f>
        <v>0</v>
      </c>
      <c r="D2" s="73"/>
      <c r="E2" s="74">
        <f>$A$2-$B$2-$C$2</f>
        <v>0</v>
      </c>
      <c r="F2" t="s" s="58">
        <v>32</v>
      </c>
      <c r="G2" s="75">
        <v>5</v>
      </c>
      <c r="H2" s="76">
        <f>$J$1-$O$1-$S$1</f>
        <v>0</v>
      </c>
      <c r="I2" t="s" s="77">
        <v>33</v>
      </c>
      <c r="J2" t="s" s="78">
        <v>34</v>
      </c>
      <c r="K2" s="79">
        <f>'Hypothekenwerte'!E10+L$1+L$2</f>
        <v>0</v>
      </c>
      <c r="L2" s="80">
        <f>SUMIF($W$6:$W387,4,$F$6:$F387)-SUMIF($AE$6:$AE387,4,$F$6:$F387)</f>
        <v>0</v>
      </c>
      <c r="M2" s="81">
        <f>'Hypothekenwerte'!F10+M$1+N$2</f>
        <v>0</v>
      </c>
      <c r="N2" s="82">
        <f>SUMIF($W$6:$W387,6,$F$6:$F387)-SUMIF($AE$6:$AE387,6,$F$6:$F387)</f>
        <v>0</v>
      </c>
      <c r="O2" s="83">
        <f>'Hypothekenwerte'!G10+P$1+P$2</f>
        <v>0</v>
      </c>
      <c r="P2" s="80">
        <f>SUMIF($W$6:$W387,8,$F$6:$F387)-SUMIF($AE$6:$AE387,8,$F$6:$F387)</f>
        <v>0</v>
      </c>
      <c r="Q2" s="81">
        <f>'Hypothekenwerte'!H10+Q$1+R$2</f>
        <v>0</v>
      </c>
      <c r="R2" s="82">
        <f>SUMIF($W$6:$W387,10,$F$6:$F387)-SUMIF($AE$6:$AE387,10,$F$6:$F387)</f>
        <v>0</v>
      </c>
      <c r="S2" s="83">
        <f>'Hypothekenwerte'!I10+T$1+T$2</f>
        <v>0</v>
      </c>
      <c r="T2" s="80">
        <f>SUMIF($W$6:$W387,12,$F$6:$F387)-SUMIF($AE$6:$AE387,12,$F$6:$F387)</f>
        <v>0</v>
      </c>
      <c r="U2" s="81">
        <f>'Hypothekenwerte'!J10+U$1+V$2</f>
        <v>0</v>
      </c>
      <c r="V2" s="84">
        <f>SUMIF($W$6:$W387,14,$F$6:$F387)-SUMIF($AE$6:$AE387,14,$F$6:$F387)</f>
        <v>0</v>
      </c>
      <c r="W2" s="85"/>
      <c r="X2" t="s" s="86">
        <v>35</v>
      </c>
      <c r="Y2" s="87"/>
      <c r="Z2" s="87"/>
      <c r="AA2" s="87"/>
      <c r="AB2" s="87"/>
      <c r="AC2" s="87"/>
      <c r="AD2" s="88"/>
      <c r="AE2" s="88"/>
      <c r="AF2" s="87"/>
    </row>
    <row r="3" ht="36.3" customHeight="1">
      <c r="A3" s="89">
        <f>SUM(A6:A386)</f>
        <v>0</v>
      </c>
      <c r="B3" s="90">
        <f>C$3+J$3+L$3+N$3+P$3+R$3+T$3+V$3</f>
        <v>0</v>
      </c>
      <c r="C3" s="91">
        <f>SUM($C$6:$C386)</f>
        <v>0</v>
      </c>
      <c r="D3" s="92">
        <f>A$3+B$3</f>
        <v>0</v>
      </c>
      <c r="E3" t="s" s="93">
        <v>36</v>
      </c>
      <c r="F3" t="s" s="94">
        <v>37</v>
      </c>
      <c r="G3" t="s" s="95">
        <v>38</v>
      </c>
      <c r="H3" s="96">
        <f>C$3+J$3+L$3+N$3+P$3+R$3+T$3+V$3+I$3+K$3+M$3+O$3+Q$3+S$3+U$3+AF387</f>
        <v>0</v>
      </c>
      <c r="I3" s="97">
        <f>SUM(I6:I386)</f>
        <v>0</v>
      </c>
      <c r="J3" s="98">
        <f>SUM(J6:J386)</f>
        <v>0</v>
      </c>
      <c r="K3" s="99">
        <f>SUM(K6:K386)</f>
        <v>0</v>
      </c>
      <c r="L3" s="100">
        <f>SUM(L6:L386)</f>
        <v>0</v>
      </c>
      <c r="M3" s="101">
        <f>SUM(M6:M386)</f>
        <v>0</v>
      </c>
      <c r="N3" s="102">
        <f>SUM(N6:N386)</f>
        <v>0</v>
      </c>
      <c r="O3" s="103">
        <f>SUM(O6:O386)</f>
        <v>0</v>
      </c>
      <c r="P3" s="104">
        <f>SUM(P6:P386)</f>
        <v>0</v>
      </c>
      <c r="Q3" s="105">
        <f>SUM(Q6:Q386)</f>
        <v>0</v>
      </c>
      <c r="R3" s="106">
        <f>SUM(R6:R386)</f>
        <v>0</v>
      </c>
      <c r="S3" s="107">
        <f>SUM(S6:S386)</f>
        <v>0</v>
      </c>
      <c r="T3" s="108">
        <f>SUM(T6:T386)</f>
        <v>0</v>
      </c>
      <c r="U3" s="109">
        <f>SUM(U6:U386)</f>
        <v>0</v>
      </c>
      <c r="V3" s="110">
        <f>SUM(V6:V386)</f>
        <v>0</v>
      </c>
      <c r="W3" s="85"/>
      <c r="X3" s="111"/>
      <c r="Y3" s="111"/>
      <c r="Z3" s="111"/>
      <c r="AA3" s="111"/>
      <c r="AB3" s="111"/>
      <c r="AC3" s="111"/>
      <c r="AD3" s="112"/>
      <c r="AE3" s="112"/>
      <c r="AF3" s="87"/>
    </row>
    <row r="4" ht="28.25" customHeight="1">
      <c r="A4" t="s" s="113">
        <v>39</v>
      </c>
      <c r="B4" s="114"/>
      <c r="C4" s="115"/>
      <c r="D4" t="s" s="116">
        <v>40</v>
      </c>
      <c r="E4" s="114"/>
      <c r="F4" s="114"/>
      <c r="G4" s="114"/>
      <c r="H4" t="s" s="117">
        <v>41</v>
      </c>
      <c r="I4" t="s" s="118">
        <v>42</v>
      </c>
      <c r="J4" s="119"/>
      <c r="K4" t="s" s="120">
        <v>43</v>
      </c>
      <c r="L4" s="121"/>
      <c r="M4" t="s" s="122">
        <v>44</v>
      </c>
      <c r="N4" s="119"/>
      <c r="O4" t="s" s="123">
        <v>45</v>
      </c>
      <c r="P4" s="119"/>
      <c r="Q4" t="s" s="124">
        <v>46</v>
      </c>
      <c r="R4" s="119"/>
      <c r="S4" t="s" s="125">
        <v>47</v>
      </c>
      <c r="T4" s="119"/>
      <c r="U4" t="s" s="126">
        <v>48</v>
      </c>
      <c r="V4" s="127"/>
      <c r="W4" s="128"/>
      <c r="X4" t="s" s="86">
        <v>49</v>
      </c>
      <c r="Y4" s="87"/>
      <c r="Z4" s="87"/>
      <c r="AA4" s="87"/>
      <c r="AB4" s="87"/>
      <c r="AC4" s="87"/>
      <c r="AD4" s="112"/>
      <c r="AE4" s="112"/>
      <c r="AF4" s="87"/>
    </row>
    <row r="5" ht="43.5" customHeight="1">
      <c r="A5" t="s" s="129">
        <v>50</v>
      </c>
      <c r="B5" t="s" s="130">
        <v>51</v>
      </c>
      <c r="C5" t="s" s="130">
        <v>52</v>
      </c>
      <c r="D5" t="s" s="131">
        <v>53</v>
      </c>
      <c r="E5" t="s" s="131">
        <v>54</v>
      </c>
      <c r="F5" t="s" s="131">
        <v>55</v>
      </c>
      <c r="G5" t="s" s="132">
        <v>56</v>
      </c>
      <c r="H5" s="133"/>
      <c r="I5" t="s" s="134">
        <v>57</v>
      </c>
      <c r="J5" t="s" s="135">
        <v>58</v>
      </c>
      <c r="K5" t="s" s="136">
        <v>59</v>
      </c>
      <c r="L5" t="s" s="137">
        <v>60</v>
      </c>
      <c r="M5" t="s" s="138">
        <v>61</v>
      </c>
      <c r="N5" t="s" s="139">
        <v>60</v>
      </c>
      <c r="O5" t="s" s="136">
        <v>59</v>
      </c>
      <c r="P5" t="s" s="139">
        <v>60</v>
      </c>
      <c r="Q5" t="s" s="140">
        <v>59</v>
      </c>
      <c r="R5" t="s" s="139">
        <v>60</v>
      </c>
      <c r="S5" t="s" s="140">
        <v>59</v>
      </c>
      <c r="T5" t="s" s="139">
        <v>60</v>
      </c>
      <c r="U5" t="s" s="140">
        <v>59</v>
      </c>
      <c r="V5" t="s" s="141">
        <v>60</v>
      </c>
      <c r="W5" s="128"/>
      <c r="X5" t="s" s="142">
        <v>62</v>
      </c>
      <c r="Y5" t="s" s="142">
        <v>63</v>
      </c>
      <c r="Z5" t="s" s="142">
        <v>64</v>
      </c>
      <c r="AA5" t="s" s="142">
        <v>65</v>
      </c>
      <c r="AB5" t="s" s="142">
        <v>66</v>
      </c>
      <c r="AC5" t="s" s="142">
        <v>67</v>
      </c>
      <c r="AD5" s="112"/>
      <c r="AE5" s="112"/>
      <c r="AF5" s="87"/>
    </row>
    <row r="6" ht="12.7" customHeight="1">
      <c r="A6" s="143">
        <f>IF($E6="H",-$F6,IF($E6="T",$F6,IF(AND($E6="A",$G6="B"),$F6,IF(AND(E6="D",G6="B"),F6*0.8,0))))</f>
        <v>0</v>
      </c>
      <c r="B6" s="144">
        <f>F6</f>
        <v>0</v>
      </c>
      <c r="C6" s="144">
        <f>IF(OR($E6="Z",AND($E6="H",$D6="B")),$F6,IF(AND($D6="B",$E6="Ü"),-$F6,IF($E6="X",$F6*$AD6,IF(AND(E6="D",G6="B"),F6*0.2,IF(AND(D6="S",E6="H"),$F6*H6/100,0)))))</f>
        <v>0</v>
      </c>
      <c r="D6" s="145"/>
      <c r="E6" s="146"/>
      <c r="F6" s="147">
        <v>0</v>
      </c>
      <c r="G6" s="148"/>
      <c r="H6" s="149">
        <v>5</v>
      </c>
      <c r="I6" s="144">
        <f>IF(AND($D6="S",$E6="H"),-$F6,IF(AND($D6="S",$E6="T"),$F6,0))</f>
        <v>0</v>
      </c>
      <c r="J6" s="150">
        <f>IF(AND($D6="S",OR($E6="Ü",$E6="T",$E6="A",$E6="D")),-$F6,IF(AND($G6="S",$E6="Ü"),$F6,IF(E6="S",$F6,IF(AND(D6="S",E6="H"),$F6*(100-H6)/100,IF(E6="X",-F6,0)))))</f>
        <v>0</v>
      </c>
      <c r="K6" s="151">
        <f>IF(AND($D6="G",$E6="H"),-$F6,IF(AND($D6="G",$E6="T"),$F6,0))</f>
        <v>0</v>
      </c>
      <c r="L6" s="152">
        <f>IF(AND($D6="G",$E6="H"),$F6,IF(AND($D6="G",NOT($E6="H")),-$F6,IF($G6="G",$F6,IF(AND($E6="B",NOT($D6="G")),$F6/($G$1-1),IF($E6="X",$F6*X6,0)))))</f>
        <v>0</v>
      </c>
      <c r="M6" s="153">
        <f>IF(AND($D6="R",$E6="H"),-$F6,IF(AND($D6="R",$E6="T"),$F6,0))</f>
        <v>0</v>
      </c>
      <c r="N6" s="152">
        <f>IF(AND($D6="R",$E6="H"),$F6,IF(AND($D6="R",NOT($E6="H")),-$F6,IF($G6="R",$F6,IF(AND($E6="B",NOT($D6="R")),$F6/($G$1-1),IF($E6="X",$F6*Y6,0)))))</f>
        <v>0</v>
      </c>
      <c r="O6" s="153">
        <f>IF(AND($D6="C",$E6="H"),-$F6,IF(AND($D6="C",$E6="T"),$F6,0))</f>
        <v>0</v>
      </c>
      <c r="P6" s="152">
        <f>IF($G$1&lt;3,0,IF(AND($D6="C",$E6="H"),$F6,IF(AND($D6="C",NOT($E6="H")),-$F6,IF($G6="C",$F6,IF(AND($E6="B",NOT($D6="C")),$F6/($G$1-1),IF($E6="X",$F6*Z6,0))))))</f>
        <v>0</v>
      </c>
      <c r="Q6" s="153">
        <f>IF(AND($D6="L",$E6="H"),-$F6,IF(AND($D6="L",$E6="T"),$F6,0))</f>
        <v>0</v>
      </c>
      <c r="R6" s="152">
        <f>IF($G$1&lt;4,0,IF(AND($D6="L",$E6="H"),$F6,IF(AND($D6="L",NOT($E6="H")),-$F6,IF($G6="L",$F6,IF(AND($E6="B",NOT($D6="L")),$F6/($G$1-1),IF($E6="X",$F6*AA6,0))))))</f>
        <v>0</v>
      </c>
      <c r="S6" s="153">
        <f>IF(AND($D6="O",$E6="H"),-$F6,IF(AND($D6="O",$E6="T"),$F6,0))</f>
        <v>0</v>
      </c>
      <c r="T6" s="152">
        <f>IF($G$1&lt;5,0,IF(AND($D6="O",$E6="H"),$F6,IF(AND($D6="O",NOT($E6="H")),-$F6,IF($G6="O",$F6,IF(AND($E6="B",NOT($D6="O")),$F6/($G$1-1),IF($E6="X",$F6*AB6,0))))))</f>
        <v>0</v>
      </c>
      <c r="U6" s="153">
        <f>IF(AND($D6="V",$E6="H"),-$F6,IF(AND($D6="V",$E6="T"),$F6,0))</f>
        <v>0</v>
      </c>
      <c r="V6" s="152">
        <f>IF($G$1&lt;6,0,IF(AND($D6="V",$E6="H"),$F6,IF(AND($D6="V",NOT($E6="H")),-$F6,IF($G6="V",$F6,IF(AND($E6="B",NOT($D6="V")),$F6/($G$1-1),IF($E6="X",($F6*AC6)-#REF!,0))))))</f>
        <v>0</v>
      </c>
      <c r="W6" s="154">
        <f>IF(AND(D6="S",E6="H"),1,IF(AND(D6="B",E6="H"),2,IF(AND(D6="G",E6="A"),3,IF(AND(D6="G",E6="D"),4,IF(AND(D6="R",E6="A"),5,IF(AND(D6="R",E6="D"),6,IF(AND(D6="C",E6="A"),7,IF(AND(D6="C",E6="D"),8,IF(AND(D6="L",E6="A"),9,IF(AND(D6="L",E6="D"),10,IF(AND(D6="O",E6="A"),11,IF(AND(D6="O",E6="D"),12,IF(AND(D6="V",E6="A"),13,IF(AND(D6="V",E6="D"),14,0))))))))))))))</f>
        <v>0</v>
      </c>
      <c r="X6" s="155">
        <f>IF(NOT(SUMIF($W$6:$W6,1,$I$6:$I6)=0),(SUMIF($W$6:$W6,3,$F$6:$F6)-SUMIF($AE$6:$AE6,3,$F$6:$F6))/ABS(SUMIF($W$6:$W6,1,$I$6:$I6)),0)</f>
        <v>0</v>
      </c>
      <c r="Y6" s="155">
        <f>IF(NOT(SUMIF($W$6:$W6,1,$I$6:$I6)=0),(SUMIF($W$6:$W6,5,$F$6:$F6)-SUMIF($AE$6:$AE6,5,$F$6:$F6))/ABS(SUMIF($W$6:$W6,1,$I$6:$I6)),0)</f>
        <v>0</v>
      </c>
      <c r="Z6" s="155">
        <f>IF(NOT(SUMIF($W$6:$W6,1,$I$6:$I6)=0),(SUMIF($W$6:$W6,7,$F$6:$F6)-SUMIF($AE$6:$AE6,7,$F$6:$F6))/ABS(SUMIF($W$6:$W6,1,$I$6:$I6)),0)</f>
        <v>0</v>
      </c>
      <c r="AA6" s="155">
        <f>IF(NOT(SUMIF($W$6:$W6,1,$I$6:$I6)=0),(SUMIF($W$6:$W6,9,$F$6:$F6)-SUMIF($AE$6:$AE6,9,$F$6:$F6))/ABS(SUMIF($W$6:$W6,1,$I$6:$I6)),0)</f>
        <v>0</v>
      </c>
      <c r="AB6" s="155">
        <f>IF(NOT(SUMIF($W$6:$W6,1,$I$6:$I6)=0),(SUMIF($W$6:$W6,11,$F$6:$F6)-SUMIF($AE$6:$AE6,11,$F$6:$F6))/ABS(SUMIF($W$6:$W6,1,$I$6:$I6)),0)</f>
        <v>0</v>
      </c>
      <c r="AC6" s="155">
        <f>IF(NOT(SUMIF($W$6:$W6,1,$I$6:$I6)=0),(SUMIF($W$6:$W6,13,$F$6:$F6)-SUMIF($AE$6:$AE6,13,$F$6:$F6))/ABS(SUMIF($W$6:$W6,1,$I$6:$I6)),0)</f>
        <v>0</v>
      </c>
      <c r="AD6" s="155">
        <f>IF(AND(W6=0,AE6=0),0,1-X6-Y6-Z6-AA6-AB6-AC6)</f>
        <v>0</v>
      </c>
      <c r="AE6" s="156">
        <f>IF(AND($D6="S",$E6="T"),1,IF(AND($D6="B",$E6="A"),2,IF(AND($G6="G",$E6="A"),3,IF(AND($G6="G",$E6="D"),4,IF(AND($G6="R",$E6="A"),5,IF(AND($G6="R",$E6="D"),6,IF(AND($G6="C",$E6="A"),7,IF(AND($G6="C",$E6="D"),8,IF(AND($G6="L",$E6="A"),9,IF(AND($G6="L",$E6="D"),10,IF(AND($G6="O",$E6="A"),11,IF(AND($G6="O",$E6="D"),12,IF(AND($G6="V",$E6="A"),13,IF(AND($G6="V",$E6="D"),14,IF(AND($E6="A",$G6="B"),15,0)))))))))))))))</f>
        <v>0</v>
      </c>
      <c r="AF6" s="157">
        <f>IF(AND(D6="B",E6="H"),A6,IF(AND(G6="B",OR(E6="A",E6="D")),A6,0))</f>
        <v>0</v>
      </c>
    </row>
    <row r="7" ht="12.7" customHeight="1">
      <c r="A7" s="143">
        <f>IF($E7="H",-$F7,IF($E7="T",$F7,IF(AND($E7="A",$G7="B"),$F7,IF(AND(E7="D",G7="B"),F7*0.8,0))))</f>
        <v>0</v>
      </c>
      <c r="B7" s="144">
        <f>$B6-$A7</f>
        <v>0</v>
      </c>
      <c r="C7" s="144">
        <f>IF(OR($E7="Z",AND($E7="H",$D7="B")),$F7,IF(AND($D7="B",$E7="Ü"),-$F7,IF($E7="X",$F7*$AD7,IF(AND(E7="D",G7="B"),F7*0.2,IF(AND(D7="S",E7="H"),$F7*H7/100,0)))))</f>
        <v>0</v>
      </c>
      <c r="D7" s="145"/>
      <c r="E7" s="146"/>
      <c r="F7" s="147">
        <f>IF(AND(D7="G",E7="S"),ROUND(SUM($L$6:$L6)*H7/100,-2),IF(AND(D7="R",E7="S"),ROUND(SUM(N$6:N6)*H7/100,-2),IF(AND(D7="C",E7="S"),ROUND(SUM(P$6:P6)*H7/100,-2),IF(AND(D7="L",E7="S"),ROUND(SUM(R$6:R6)*H7/100,-2),IF(AND(D7="O",E7="S"),ROUND(SUM(T$6:T6)*H7/100,-2),IF(AND(D7="V",E7="S"),ROUND(SUM(V$6:V6)*H7/100,-2),IF(AND(D7="G",E7="Z"),ABS(ROUND(SUM(K$6:K6)*H7/100,-2)),IF(AND(D7="R",E7="Z"),ABS(ROUND(SUM(M$6:M6)*H7/100,-2)),IF(AND(D7="C",E7="Z"),ABS(ROUND(SUM(O$6:O6)*H7/100,-2)),IF(AND(D7="L",E7="Z"),ABS(ROUND(SUM(Q$6:Q6)*H7/100,-2)),IF(AND(D7="O",E7="Z"),ABS(ROUND(SUM(S$6:S6)*H7/100,-2)),IF(AND(D7="V",E7="Z"),ABS(ROUND(SUM(U$6:U6)*H7/100,-2)),IF(E7="X",ABS(ROUND(SUM(I$6:I6)*H7/100,-2)),IF(AND(D7="B",E7="H"),80000,0))))))))))))))</f>
        <v>0</v>
      </c>
      <c r="G7" s="148"/>
      <c r="H7" s="149">
        <v>5</v>
      </c>
      <c r="I7" s="144">
        <f>IF(AND($D7="S",$E7="H"),-$F7,IF(AND($D7="S",$E7="T"),$F7,0))</f>
        <v>0</v>
      </c>
      <c r="J7" s="150">
        <f>IF(AND($D7="S",OR($E7="Ü",$E7="T",$E7="A",$E7="D")),-$F7,IF(AND($G7="S",$E7="Ü"),$F7,IF(E7="S",$F7,IF(AND(D7="S",E7="H"),$F7*(100-H7)/100,IF(E7="X",-F7,0)))))</f>
        <v>0</v>
      </c>
      <c r="K7" s="151">
        <f>IF(AND($D7="G",$E7="H"),-$F7,IF(AND($D7="G",$E7="T"),$F7,0))</f>
        <v>0</v>
      </c>
      <c r="L7" s="152">
        <f>IF(AND($D7="G",$E7="H"),$F7,IF(AND($D7="G",NOT($E7="H")),-$F7,IF($G7="G",$F7,IF(AND($E7="B",NOT($D7="G")),$F7/($G$1-1),IF($E7="X",$F7*X7,0)))))</f>
        <v>0</v>
      </c>
      <c r="M7" s="153">
        <f>IF(AND($D7="R",$E7="H"),-$F7,IF(AND($D7="R",$E7="T"),$F7,0))</f>
        <v>0</v>
      </c>
      <c r="N7" s="152">
        <f>IF(AND($D7="R",$E7="H"),$F7,IF(AND($D7="R",NOT($E7="H")),-$F7,IF($G7="R",$F7,IF(AND($E7="B",NOT($D7="R")),$F7/($G$1-1),IF($E7="X",$F7*Y7,0)))))</f>
        <v>0</v>
      </c>
      <c r="O7" s="153">
        <f>IF(AND($D7="C",$E7="H"),-$F7,IF(AND($D7="C",$E7="T"),$F7,0))</f>
        <v>0</v>
      </c>
      <c r="P7" s="152">
        <f>IF($G$1&lt;3,0,IF(AND($D7="C",$E7="H"),$F7,IF(AND($D7="C",NOT($E7="H")),-$F7,IF($G7="C",$F7,IF(AND($E7="B",NOT($D7="C")),$F7/($G$1-1),IF($E7="X",$F7*Z7,0))))))</f>
        <v>0</v>
      </c>
      <c r="Q7" s="153">
        <f>IF(AND($D7="L",$E7="H"),-$F7,IF(AND($D7="L",$E7="T"),$F7,0))</f>
        <v>0</v>
      </c>
      <c r="R7" s="152">
        <f>IF($G$1&lt;4,0,IF(AND($D7="L",$E7="H"),$F7,IF(AND($D7="L",NOT($E7="H")),-$F7,IF($G7="L",$F7,IF(AND($E7="B",NOT($D7="L")),$F7/($G$1-1),IF($E7="X",$F7*AA7,0))))))</f>
        <v>0</v>
      </c>
      <c r="S7" s="153">
        <f>IF(AND($D7="O",$E7="H"),-$F7,IF(AND($D7="O",$E7="T"),$F7,0))</f>
        <v>0</v>
      </c>
      <c r="T7" s="152">
        <f>IF($G$1&lt;5,0,IF(AND($D7="O",$E7="H"),$F7,IF(AND($D7="O",NOT($E7="H")),-$F7,IF($G7="O",$F7,IF(AND($E7="B",NOT($D7="O")),$F7/($G$1-1),IF($E7="X",$F7*AB7,0))))))</f>
        <v>0</v>
      </c>
      <c r="U7" s="153">
        <f>IF(AND($D7="V",$E7="H"),-$F7,IF(AND($D7="V",$E7="T"),$F7,0))</f>
        <v>0</v>
      </c>
      <c r="V7" s="152">
        <f>IF($G$1&lt;6,0,IF(AND($D7="V",$E7="H"),$F7,IF(AND($D7="V",NOT($E7="H")),-$F7,IF($G7="V",$F7,IF(AND($E7="B",NOT($D7="V")),$F7/($G$1-1),IF($E7="X",($F7*AC7)-#REF!,0))))))</f>
        <v>0</v>
      </c>
      <c r="W7" s="158">
        <f>IF(AND(D7="S",E7="H"),1,IF(AND(D7="B",E7="H"),2,IF(AND(D7="G",E7="A"),3,IF(AND(D7="G",E7="D"),4,IF(AND(D7="R",E7="A"),5,IF(AND(D7="R",E7="D"),6,IF(AND(D7="C",E7="A"),7,IF(AND(D7="C",E7="D"),8,IF(AND(D7="L",E7="A"),9,IF(AND(D7="L",E7="D"),10,IF(AND(D7="O",E7="A"),11,IF(AND(D7="O",E7="D"),12,IF(AND(D7="V",E7="A"),13,IF(AND(D7="V",E7="D"),14,0))))))))))))))</f>
        <v>0</v>
      </c>
      <c r="X7" s="159">
        <f>IF(NOT(SUMIF($W$6:$W7,1,$I$6:$I7)=0),(SUMIF($W$6:$W7,3,$F$6:$F7)-SUMIF($AE$6:$AE7,3,$F$6:$F7))/ABS(SUMIF($W$6:$W7,1,$I$6:$I7)),0)</f>
        <v>0</v>
      </c>
      <c r="Y7" s="159">
        <f>IF(NOT(SUMIF($W$6:$W7,1,$I$6:$I7)=0),(SUMIF($W$6:$W7,5,$F$6:$F7)-SUMIF($AE$6:$AE7,5,$F$6:$F7))/ABS(SUMIF($W$6:$W7,1,$I$6:$I7)),0)</f>
        <v>0</v>
      </c>
      <c r="Z7" s="159">
        <f>IF(NOT(SUMIF($W$6:$W7,1,$I$6:$I7)=0),(SUMIF($W$6:$W7,7,$F$6:$F7)-SUMIF($AE$6:$AE7,7,$F$6:$F7))/ABS(SUMIF($W$6:$W7,1,$I$6:$I7)),0)</f>
        <v>0</v>
      </c>
      <c r="AA7" s="159">
        <f>IF(NOT(SUMIF($W$6:$W7,1,$I$6:$I7)=0),(SUMIF($W$6:$W7,9,$F$6:$F7)-SUMIF($AE$6:$AE7,9,$F$6:$F7))/ABS(SUMIF($W$6:$W7,1,$I$6:$I7)),0)</f>
        <v>0</v>
      </c>
      <c r="AB7" s="159">
        <f>IF(NOT(SUMIF($W$6:$W7,1,$I$6:$I7)=0),(SUMIF($W$6:$W7,11,$F$6:$F7)-SUMIF($AE$6:$AE7,11,$F$6:$F7))/ABS(SUMIF($W$6:$W7,1,$I$6:$I7)),0)</f>
        <v>0</v>
      </c>
      <c r="AC7" s="159">
        <f>IF(NOT(SUMIF($W$6:$W7,1,$I$6:$I7)=0),(SUMIF($W$6:$W7,13,$F$6:$F7)-SUMIF($AE$6:$AE7,13,$F$6:$F7))/ABS(SUMIF($W$6:$W7,1,$I$6:$I7)),0)</f>
        <v>0</v>
      </c>
      <c r="AD7" s="159">
        <f>IF(SUM($W$6:$W7)+SUM($AE$6:$AE7)=0,0,1-X7-Y7-Z7-AA7-AB7-AC7)</f>
        <v>0</v>
      </c>
      <c r="AE7" s="160">
        <f>IF(AND($D7="S",$E7="T"),1,IF(AND($D7="B",$E7="A"),2,IF(AND($G7="G",$E7="A"),3,IF(AND($G7="G",$E7="D"),4,IF(AND($G7="R",$E7="A"),5,IF(AND($G7="R",$E7="D"),6,IF(AND($G7="C",$E7="A"),7,IF(AND($G7="C",$E7="D"),8,IF(AND($G7="L",$E7="A"),9,IF(AND($G7="L",$E7="D"),10,IF(AND($G7="O",$E7="A"),11,IF(AND($G7="O",$E7="D"),12,IF(AND($G7="V",$E7="A"),13,IF(AND($G7="V",$E7="D"),14,IF(AND($E7="A",$G7="B"),15,0)))))))))))))))</f>
        <v>0</v>
      </c>
      <c r="AF7" s="161">
        <f>IF(AND(D7="B",E7="H"),A7,IF(AND(G7="B",OR(E7="A",E7="D")),A7,0))</f>
        <v>0</v>
      </c>
    </row>
    <row r="8" ht="12.7" customHeight="1">
      <c r="A8" s="143">
        <f>IF($E8="H",-$F8,IF($E8="T",$F8,IF(AND($E8="A",$G8="B"),$F8,IF(AND(E8="D",G8="B"),F8*0.8,0))))</f>
        <v>0</v>
      </c>
      <c r="B8" s="144">
        <f>$B7-$A8</f>
        <v>0</v>
      </c>
      <c r="C8" s="144">
        <f>IF(OR($E8="Z",AND($E8="H",$D8="B")),$F8,IF(AND($D8="B",$E8="Ü"),-$F8,IF($E8="X",$F8*$AD8,IF(AND(E8="D",G8="B"),F8*0.2,IF(AND(D8="S",E8="H"),$F8*H8/100,0)))))</f>
        <v>0</v>
      </c>
      <c r="D8" s="145"/>
      <c r="E8" s="146"/>
      <c r="F8" s="147">
        <f>IF(AND(D8="G",E8="S"),ROUND(SUM($L$6:$L7)*H8/100,-2),IF(AND(D8="R",E8="S"),ROUND(SUM(N$6:N7)*H8/100,-2),IF(AND(D8="C",E8="S"),ROUND(SUM(P$6:P7)*H8/100,-2),IF(AND(D8="L",E8="S"),ROUND(SUM(R$6:R7)*H8/100,-2),IF(AND(D8="O",E8="S"),ROUND(SUM(T$6:T7)*H8/100,-2),IF(AND(D8="V",E8="S"),ROUND(SUM(V$6:V7)*H8/100,-2),IF(AND(D8="G",E8="Z"),ABS(ROUND(SUM(K$6:K7)*H8/100,-2)),IF(AND(D8="R",E8="Z"),ABS(ROUND(SUM(M$6:M7)*H8/100,-2)),IF(AND(D8="C",E8="Z"),ABS(ROUND(SUM(O$6:O7)*H8/100,-2)),IF(AND(D8="L",E8="Z"),ABS(ROUND(SUM(Q$6:Q7)*H8/100,-2)),IF(AND(D8="O",E8="Z"),ABS(ROUND(SUM(S$6:S7)*H8/100,-2)),IF(AND(D8="V",E8="Z"),ABS(ROUND(SUM(U$6:U7)*H8/100,-2)),IF(E8="X",ABS(ROUND(SUM(I$6:I7)*H8/100,-2)),IF(AND(D8="B",E8="H"),80000,0))))))))))))))</f>
        <v>0</v>
      </c>
      <c r="G8" s="148"/>
      <c r="H8" s="149">
        <v>5</v>
      </c>
      <c r="I8" s="144">
        <f>IF(AND($D8="S",$E8="H"),-$F8,IF(AND($D8="S",$E8="T"),$F8,0))</f>
        <v>0</v>
      </c>
      <c r="J8" s="150">
        <f>IF(AND($D8="S",OR($E8="Ü",$E8="T",$E8="A",$E8="D")),-$F8,IF(AND($G8="S",$E8="Ü"),$F8,IF(E8="S",$F8,IF(AND(D8="S",E8="H"),$F8*(100-H8)/100,IF(E8="X",-F8,0)))))</f>
        <v>0</v>
      </c>
      <c r="K8" s="151">
        <f>IF(AND($D8="G",$E8="H"),-$F8,IF(AND($D8="G",$E8="T"),$F8,0))</f>
        <v>0</v>
      </c>
      <c r="L8" s="152">
        <f>IF(AND($D8="G",$E8="H"),$F8,IF(AND($D8="G",NOT($E8="H")),-$F8,IF($G8="G",$F8,IF(AND($E8="B",NOT($D8="G")),$F8/($G$1-1),IF($E8="X",$F8*X8,0)))))</f>
        <v>0</v>
      </c>
      <c r="M8" s="153">
        <f>IF(AND($D8="R",$E8="H"),-$F8,IF(AND($D8="R",$E8="T"),$F8,0))</f>
        <v>0</v>
      </c>
      <c r="N8" s="152">
        <f>IF(AND($D8="R",$E8="H"),$F8,IF(AND($D8="R",NOT($E8="H")),-$F8,IF($G8="R",$F8,IF(AND($E8="B",NOT($D8="R")),$F8/($G$1-1),IF($E8="X",$F8*Y8,0)))))</f>
        <v>0</v>
      </c>
      <c r="O8" s="153">
        <f>IF(AND($D8="C",$E8="H"),-$F8,IF(AND($D8="C",$E8="T"),$F8,0))</f>
        <v>0</v>
      </c>
      <c r="P8" s="152">
        <f>IF($G$1&lt;3,0,IF(AND($D8="C",$E8="H"),$F8,IF(AND($D8="C",NOT($E8="H")),-$F8,IF($G8="C",$F8,IF(AND($E8="B",NOT($D8="C")),$F8/($G$1-1),IF($E8="X",$F8*Z8,0))))))</f>
        <v>0</v>
      </c>
      <c r="Q8" s="153">
        <f>IF(AND($D8="L",$E8="H"),-$F8,IF(AND($D8="L",$E8="T"),$F8,0))</f>
        <v>0</v>
      </c>
      <c r="R8" s="152">
        <f>IF($G$1&lt;4,0,IF(AND($D8="L",$E8="H"),$F8,IF(AND($D8="L",NOT($E8="H")),-$F8,IF($G8="L",$F8,IF(AND($E8="B",NOT($D8="L")),$F8/($G$1-1),IF($E8="X",$F8*AA8,0))))))</f>
        <v>0</v>
      </c>
      <c r="S8" s="153">
        <f>IF(AND($D8="O",$E8="H"),-$F8,IF(AND($D8="O",$E8="T"),$F8,0))</f>
        <v>0</v>
      </c>
      <c r="T8" s="152">
        <f>IF($G$1&lt;5,0,IF(AND($D8="O",$E8="H"),$F8,IF(AND($D8="O",NOT($E8="H")),-$F8,IF($G8="O",$F8,IF(AND($E8="B",NOT($D8="O")),$F8/($G$1-1),IF($E8="X",$F8*AB8,0))))))</f>
        <v>0</v>
      </c>
      <c r="U8" s="153">
        <f>IF(AND($D8="V",$E8="H"),-$F8,IF(AND($D8="V",$E8="T"),$F8,0))</f>
        <v>0</v>
      </c>
      <c r="V8" s="152">
        <f>IF($G$1&lt;6,0,IF(AND($D8="V",$E8="H"),$F8,IF(AND($D8="V",NOT($E8="H")),-$F8,IF($G8="V",$F8,IF(AND($E8="B",NOT($D8="V")),$F8/($G$1-1),IF($E8="X",($F8*AC8)-#REF!,0))))))</f>
        <v>0</v>
      </c>
      <c r="W8" s="154">
        <f>IF(AND(D8="S",E8="H"),1,IF(AND(D8="B",E8="H"),2,IF(AND(D8="G",E8="A"),3,IF(AND(D8="G",E8="D"),4,IF(AND(D8="R",E8="A"),5,IF(AND(D8="R",E8="D"),6,IF(AND(D8="C",E8="A"),7,IF(AND(D8="C",E8="D"),8,IF(AND(D8="L",E8="A"),9,IF(AND(D8="L",E8="D"),10,IF(AND(D8="O",E8="A"),11,IF(AND(D8="O",E8="D"),12,IF(AND(D8="V",E8="A"),13,IF(AND(D8="V",E8="D"),14,0))))))))))))))</f>
        <v>0</v>
      </c>
      <c r="X8" s="155">
        <f>IF(NOT(SUMIF($W$6:$W8,1,$I$6:$I8)=0),(SUMIF($W$6:$W8,3,$F$6:$F8)-SUMIF($AE$6:$AE8,3,$F$6:$F8))/ABS(SUMIF($W$6:$W8,1,$I$6:$I8)),0)</f>
        <v>0</v>
      </c>
      <c r="Y8" s="155">
        <f>IF(NOT(SUMIF($W$6:$W8,1,$I$6:$I8)=0),(SUMIF($W$6:$W8,5,$F$6:$F8)-SUMIF($AE$6:$AE8,5,$F$6:$F8))/ABS(SUMIF($W$6:$W8,1,$I$6:$I8)),0)</f>
        <v>0</v>
      </c>
      <c r="Z8" s="155">
        <f>IF(NOT(SUMIF($W$6:$W8,1,$I$6:$I8)=0),(SUMIF($W$6:$W8,7,$F$6:$F8)-SUMIF($AE$6:$AE8,7,$F$6:$F8))/ABS(SUMIF($W$6:$W8,1,$I$6:$I8)),0)</f>
        <v>0</v>
      </c>
      <c r="AA8" s="155">
        <f>IF(NOT(SUMIF($W$6:$W8,1,$I$6:$I8)=0),(SUMIF($W$6:$W8,9,$F$6:$F8)-SUMIF($AE$6:$AE8,9,$F$6:$F8))/ABS(SUMIF($W$6:$W8,1,$I$6:$I8)),0)</f>
        <v>0</v>
      </c>
      <c r="AB8" s="155">
        <f>IF(NOT(SUMIF($W$6:$W8,1,$I$6:$I8)=0),(SUMIF($W$6:$W8,11,$F$6:$F8)-SUMIF($AE$6:$AE8,11,$F$6:$F8))/ABS(SUMIF($W$6:$W8,1,$I$6:$I8)),0)</f>
        <v>0</v>
      </c>
      <c r="AC8" s="155">
        <f>IF(NOT(SUMIF($W$6:$W8,1,$I$6:$I8)=0),(SUMIF($W$6:$W8,13,$F$6:$F8)-SUMIF($AE$6:$AE8,13,$F$6:$F8))/ABS(SUMIF($W$6:$W8,1,$I$6:$I8)),0)</f>
        <v>0</v>
      </c>
      <c r="AD8" s="155">
        <f>IF(SUM($W$6:$W8)+SUM($AE$6:$AE8)=0,0,1-X8-Y8-Z8-AA8-AB8-AC8)</f>
        <v>0</v>
      </c>
      <c r="AE8" s="156">
        <f>IF(AND($D8="S",$E8="T"),1,IF(AND($D8="B",$E8="A"),2,IF(AND($G8="G",$E8="A"),3,IF(AND($G8="G",$E8="D"),4,IF(AND($G8="R",$E8="A"),5,IF(AND($G8="R",$E8="D"),6,IF(AND($G8="C",$E8="A"),7,IF(AND($G8="C",$E8="D"),8,IF(AND($G8="L",$E8="A"),9,IF(AND($G8="L",$E8="D"),10,IF(AND($G8="O",$E8="A"),11,IF(AND($G8="O",$E8="D"),12,IF(AND($G8="V",$E8="A"),13,IF(AND($G8="V",$E8="D"),14,IF(AND($E8="A",$G8="B"),15,0)))))))))))))))</f>
        <v>0</v>
      </c>
      <c r="AF8" s="157">
        <f>IF(AND(D8="B",E8="H"),A8,IF(AND(G8="B",OR(E8="A",E8="D")),A8,0))</f>
        <v>0</v>
      </c>
    </row>
    <row r="9" ht="12.7" customHeight="1">
      <c r="A9" s="143">
        <f>IF($E9="H",-$F9,IF($E9="T",$F9,IF(AND($E9="A",$G9="B"),$F9,IF(AND(E9="D",G9="B"),F9*0.8,0))))</f>
        <v>0</v>
      </c>
      <c r="B9" s="144">
        <f>$B8-$A9</f>
        <v>0</v>
      </c>
      <c r="C9" s="144">
        <f>IF(OR($E9="Z",AND($E9="H",$D9="B")),$F9,IF(AND($D9="B",$E9="Ü"),-$F9,IF($E9="X",$F9*$AD9,IF(AND(E9="D",G9="B"),F9*0.2,IF(AND(D9="S",E9="H"),$F9*H9/100,0)))))</f>
        <v>0</v>
      </c>
      <c r="D9" s="145"/>
      <c r="E9" s="146"/>
      <c r="F9" s="147">
        <f>IF(AND(D9="G",E9="S"),ROUND(SUM($L$6:$L8)*H9/100,-2),IF(AND(D9="R",E9="S"),ROUND(SUM(N$6:N8)*H9/100,-2),IF(AND(D9="C",E9="S"),ROUND(SUM(P$6:P8)*H9/100,-2),IF(AND(D9="L",E9="S"),ROUND(SUM(R$6:R8)*H9/100,-2),IF(AND(D9="O",E9="S"),ROUND(SUM(T$6:T8)*H9/100,-2),IF(AND(D9="V",E9="S"),ROUND(SUM(V$6:V8)*H9/100,-2),IF(AND(D9="G",E9="Z"),ABS(ROUND(SUM(K$6:K8)*H9/100,-2)),IF(AND(D9="R",E9="Z"),ABS(ROUND(SUM(M$6:M8)*H9/100,-2)),IF(AND(D9="C",E9="Z"),ABS(ROUND(SUM(O$6:O8)*H9/100,-2)),IF(AND(D9="L",E9="Z"),ABS(ROUND(SUM(Q$6:Q8)*H9/100,-2)),IF(AND(D9="O",E9="Z"),ABS(ROUND(SUM(S$6:S8)*H9/100,-2)),IF(AND(D9="V",E9="Z"),ABS(ROUND(SUM(U$6:U8)*H9/100,-2)),IF(E9="X",ABS(ROUND(SUM(I$6:I8)*H9/100,-2)),IF(AND(D9="B",E9="H"),80000,0))))))))))))))</f>
        <v>0</v>
      </c>
      <c r="G9" s="148"/>
      <c r="H9" s="149">
        <v>5</v>
      </c>
      <c r="I9" s="144">
        <f>IF(AND($D9="S",$E9="H"),-$F9,IF(AND($D9="S",$E9="T"),$F9,0))</f>
        <v>0</v>
      </c>
      <c r="J9" s="150">
        <f>IF(AND($D9="S",OR($E9="Ü",$E9="T",$E9="A",$E9="D")),-$F9,IF(AND($G9="S",$E9="Ü"),$F9,IF(E9="S",$F9,IF(AND(D9="S",E9="H"),$F9*(100-H9)/100,IF(E9="X",-F9,0)))))</f>
        <v>0</v>
      </c>
      <c r="K9" s="151">
        <f>IF(AND($D9="G",$E9="H"),-$F9,IF(AND($D9="G",$E9="T"),$F9,0))</f>
        <v>0</v>
      </c>
      <c r="L9" s="152">
        <f>IF(AND($D9="G",$E9="H"),$F9,IF(AND($D9="G",NOT($E9="H")),-$F9,IF($G9="G",$F9,IF(AND($E9="B",NOT($D9="G")),$F9/($G$1-1),IF($E9="X",$F9*X9,0)))))</f>
        <v>0</v>
      </c>
      <c r="M9" s="153">
        <f>IF(AND($D9="R",$E9="H"),-$F9,IF(AND($D9="R",$E9="T"),$F9,0))</f>
        <v>0</v>
      </c>
      <c r="N9" s="152">
        <f>IF(AND($D9="R",$E9="H"),$F9,IF(AND($D9="R",NOT($E9="H")),-$F9,IF($G9="R",$F9,IF(AND($E9="B",NOT($D9="R")),$F9/($G$1-1),IF($E9="X",$F9*Y9,0)))))</f>
        <v>0</v>
      </c>
      <c r="O9" s="153">
        <f>IF(AND($D9="C",$E9="H"),-$F9,IF(AND($D9="C",$E9="T"),$F9,0))</f>
        <v>0</v>
      </c>
      <c r="P9" s="152">
        <f>IF($G$1&lt;3,0,IF(AND($D9="C",$E9="H"),$F9,IF(AND($D9="C",NOT($E9="H")),-$F9,IF($G9="C",$F9,IF(AND($E9="B",NOT($D9="C")),$F9/($G$1-1),IF($E9="X",$F9*Z9,0))))))</f>
        <v>0</v>
      </c>
      <c r="Q9" s="153">
        <f>IF(AND($D9="L",$E9="H"),-$F9,IF(AND($D9="L",$E9="T"),$F9,0))</f>
        <v>0</v>
      </c>
      <c r="R9" s="152">
        <f>IF($G$1&lt;4,0,IF(AND($D9="L",$E9="H"),$F9,IF(AND($D9="L",NOT($E9="H")),-$F9,IF($G9="L",$F9,IF(AND($E9="B",NOT($D9="L")),$F9/($G$1-1),IF($E9="X",$F9*AA9,0))))))</f>
        <v>0</v>
      </c>
      <c r="S9" s="153">
        <f>IF(AND($D9="O",$E9="H"),-$F9,IF(AND($D9="O",$E9="T"),$F9,0))</f>
        <v>0</v>
      </c>
      <c r="T9" s="152">
        <f>IF($G$1&lt;5,0,IF(AND($D9="O",$E9="H"),$F9,IF(AND($D9="O",NOT($E9="H")),-$F9,IF($G9="O",$F9,IF(AND($E9="B",NOT($D9="O")),$F9/($G$1-1),IF($E9="X",$F9*AB9,0))))))</f>
        <v>0</v>
      </c>
      <c r="U9" s="153">
        <f>IF(AND($D9="V",$E9="H"),-$F9,IF(AND($D9="V",$E9="T"),$F9,0))</f>
        <v>0</v>
      </c>
      <c r="V9" s="152">
        <f>IF($G$1&lt;6,0,IF(AND($D9="V",$E9="H"),$F9,IF(AND($D9="V",NOT($E9="H")),-$F9,IF($G9="V",$F9,IF(AND($E9="B",NOT($D9="V")),$F9/($G$1-1),IF($E9="X",($F9*AC9)-#REF!,0))))))</f>
        <v>0</v>
      </c>
      <c r="W9" s="158">
        <f>IF(AND(D9="S",E9="H"),1,IF(AND(D9="B",E9="H"),2,IF(AND(D9="G",E9="A"),3,IF(AND(D9="G",E9="D"),4,IF(AND(D9="R",E9="A"),5,IF(AND(D9="R",E9="D"),6,IF(AND(D9="C",E9="A"),7,IF(AND(D9="C",E9="D"),8,IF(AND(D9="L",E9="A"),9,IF(AND(D9="L",E9="D"),10,IF(AND(D9="O",E9="A"),11,IF(AND(D9="O",E9="D"),12,IF(AND(D9="V",E9="A"),13,IF(AND(D9="V",E9="D"),14,0))))))))))))))</f>
        <v>0</v>
      </c>
      <c r="X9" s="159">
        <f>IF(NOT(SUMIF($W$6:$W9,1,$I$6:$I9)=0),(SUMIF($W$6:$W9,3,$F$6:$F9)-SUMIF($AE$6:$AE9,3,$F$6:$F9))/ABS(SUMIF($W$6:$W9,1,$I$6:$I9)),0)</f>
        <v>0</v>
      </c>
      <c r="Y9" s="159">
        <f>IF(NOT(SUMIF($W$6:$W9,1,$I$6:$I9)=0),(SUMIF($W$6:$W9,5,$F$6:$F9)-SUMIF($AE$6:$AE9,5,$F$6:$F9))/ABS(SUMIF($W$6:$W9,1,$I$6:$I9)),0)</f>
        <v>0</v>
      </c>
      <c r="Z9" s="159">
        <f>IF(NOT(SUMIF($W$6:$W9,1,$I$6:$I9)=0),(SUMIF($W$6:$W9,7,$F$6:$F9)-SUMIF($AE$6:$AE9,7,$F$6:$F9))/ABS(SUMIF($W$6:$W9,1,$I$6:$I9)),0)</f>
        <v>0</v>
      </c>
      <c r="AA9" s="159">
        <f>IF(NOT(SUMIF($W$6:$W9,1,$I$6:$I9)=0),(SUMIF($W$6:$W9,9,$F$6:$F9)-SUMIF($AE$6:$AE9,9,$F$6:$F9))/ABS(SUMIF($W$6:$W9,1,$I$6:$I9)),0)</f>
        <v>0</v>
      </c>
      <c r="AB9" s="159">
        <f>IF(NOT(SUMIF($W$6:$W9,1,$I$6:$I9)=0),(SUMIF($W$6:$W9,11,$F$6:$F9)-SUMIF($AE$6:$AE9,11,$F$6:$F9))/ABS(SUMIF($W$6:$W9,1,$I$6:$I9)),0)</f>
        <v>0</v>
      </c>
      <c r="AC9" s="159">
        <f>IF(NOT(SUMIF($W$6:$W9,1,$I$6:$I9)=0),(SUMIF($W$6:$W9,13,$F$6:$F9)-SUMIF($AE$6:$AE9,13,$F$6:$F9))/ABS(SUMIF($W$6:$W9,1,$I$6:$I9)),0)</f>
        <v>0</v>
      </c>
      <c r="AD9" s="159">
        <f>IF(SUM($W$6:$W9)+SUM($AE$6:$AE9)=0,0,1-X9-Y9-Z9-AA9-AB9-AC9)</f>
        <v>0</v>
      </c>
      <c r="AE9" s="160">
        <f>IF(AND($D9="S",$E9="T"),1,IF(AND($D9="B",$E9="A"),2,IF(AND($G9="G",$E9="A"),3,IF(AND($G9="G",$E9="D"),4,IF(AND($G9="R",$E9="A"),5,IF(AND($G9="R",$E9="D"),6,IF(AND($G9="C",$E9="A"),7,IF(AND($G9="C",$E9="D"),8,IF(AND($G9="L",$E9="A"),9,IF(AND($G9="L",$E9="D"),10,IF(AND($G9="O",$E9="A"),11,IF(AND($G9="O",$E9="D"),12,IF(AND($G9="V",$E9="A"),13,IF(AND($G9="V",$E9="D"),14,IF(AND($E9="A",$G9="B"),15,0)))))))))))))))</f>
        <v>0</v>
      </c>
      <c r="AF9" s="161">
        <f>IF(AND(D9="B",E9="H"),A9,IF(AND(G9="B",OR(E9="A",E9="D")),A9,0))</f>
        <v>0</v>
      </c>
    </row>
    <row r="10" ht="12.7" customHeight="1">
      <c r="A10" s="143">
        <f>IF($E10="H",-$F10,IF($E10="T",$F10,IF(AND($E10="A",$G10="B"),$F10,IF(AND(E10="D",G10="B"),F10*0.8,0))))</f>
        <v>0</v>
      </c>
      <c r="B10" s="144">
        <f>$B9-$A10</f>
        <v>0</v>
      </c>
      <c r="C10" s="144">
        <f>IF(OR($E10="Z",AND($E10="H",$D10="B")),$F10,IF(AND($D10="B",$E10="Ü"),-$F10,IF($E10="X",$F10*$AD10,IF(AND(E10="D",G10="B"),F10*0.2,IF(AND(D10="S",E10="H"),$F10*H10/100,0)))))</f>
        <v>0</v>
      </c>
      <c r="D10" s="145"/>
      <c r="E10" s="146"/>
      <c r="F10" s="147">
        <f>IF(AND(D10="G",E10="S"),ROUND(SUM($L$6:$L9)*H10/100,-2),IF(AND(D10="R",E10="S"),ROUND(SUM(N$6:N9)*H10/100,-2),IF(AND(D10="C",E10="S"),ROUND(SUM(P$6:P9)*H10/100,-2),IF(AND(D10="L",E10="S"),ROUND(SUM(R$6:R9)*H10/100,-2),IF(AND(D10="O",E10="S"),ROUND(SUM(T$6:T9)*H10/100,-2),IF(AND(D10="V",E10="S"),ROUND(SUM(V$6:V9)*H10/100,-2),IF(AND(D10="G",E10="Z"),ABS(ROUND(SUM(K$6:K9)*H10/100,-2)),IF(AND(D10="R",E10="Z"),ABS(ROUND(SUM(M$6:M9)*H10/100,-2)),IF(AND(D10="C",E10="Z"),ABS(ROUND(SUM(O$6:O9)*H10/100,-2)),IF(AND(D10="L",E10="Z"),ABS(ROUND(SUM(Q$6:Q9)*H10/100,-2)),IF(AND(D10="O",E10="Z"),ABS(ROUND(SUM(S$6:S9)*H10/100,-2)),IF(AND(D10="V",E10="Z"),ABS(ROUND(SUM(U$6:U9)*H10/100,-2)),IF(E10="X",ABS(ROUND(SUM(I$6:I9)*H10/100,-2)),IF(AND(D10="B",E10="H"),80000,0))))))))))))))</f>
        <v>0</v>
      </c>
      <c r="G10" s="148"/>
      <c r="H10" s="149">
        <v>5</v>
      </c>
      <c r="I10" s="144">
        <f>IF(AND($D10="S",$E10="H"),-$F10,IF(AND($D10="S",$E10="T"),$F10,0))</f>
        <v>0</v>
      </c>
      <c r="J10" s="150">
        <f>IF(AND($D10="S",OR($E10="Ü",$E10="T",$E10="A",$E10="D")),-$F10,IF(AND($G10="S",$E10="Ü"),$F10,IF(E10="S",$F10,IF(AND(D10="S",E10="H"),$F10*(100-H10)/100,IF(E10="X",-F10,0)))))</f>
        <v>0</v>
      </c>
      <c r="K10" s="151">
        <f>IF(AND($D10="G",$E10="H"),-$F10,IF(AND($D10="G",$E10="T"),$F10,0))</f>
        <v>0</v>
      </c>
      <c r="L10" s="152">
        <f>IF(AND($D10="G",$E10="H"),$F10,IF(AND($D10="G",NOT($E10="H")),-$F10,IF($G10="G",$F10,IF(AND($E10="B",NOT($D10="G")),$F10/($G$1-1),IF($E10="X",$F10*X10,0)))))</f>
        <v>0</v>
      </c>
      <c r="M10" s="153">
        <f>IF(AND($D10="R",$E10="H"),-$F10,IF(AND($D10="R",$E10="T"),$F10,0))</f>
        <v>0</v>
      </c>
      <c r="N10" s="152">
        <f>IF(AND($D10="R",$E10="H"),$F10,IF(AND($D10="R",NOT($E10="H")),-$F10,IF($G10="R",$F10,IF(AND($E10="B",NOT($D10="R")),$F10/($G$1-1),IF($E10="X",$F10*Y10,0)))))</f>
        <v>0</v>
      </c>
      <c r="O10" s="153">
        <f>IF(AND($D10="C",$E10="H"),-$F10,IF(AND($D10="C",$E10="T"),$F10,0))</f>
        <v>0</v>
      </c>
      <c r="P10" s="152">
        <f>IF($G$1&lt;3,0,IF(AND($D10="C",$E10="H"),$F10,IF(AND($D10="C",NOT($E10="H")),-$F10,IF($G10="C",$F10,IF(AND($E10="B",NOT($D10="C")),$F10/($G$1-1),IF($E10="X",$F10*Z10,0))))))</f>
        <v>0</v>
      </c>
      <c r="Q10" s="153">
        <f>IF(AND($D10="L",$E10="H"),-$F10,IF(AND($D10="L",$E10="T"),$F10,0))</f>
        <v>0</v>
      </c>
      <c r="R10" s="152">
        <f>IF($G$1&lt;4,0,IF(AND($D10="L",$E10="H"),$F10,IF(AND($D10="L",NOT($E10="H")),-$F10,IF($G10="L",$F10,IF(AND($E10="B",NOT($D10="L")),$F10/($G$1-1),IF($E10="X",$F10*AA10,0))))))</f>
        <v>0</v>
      </c>
      <c r="S10" s="153">
        <f>IF(AND($D10="O",$E10="H"),-$F10,IF(AND($D10="O",$E10="T"),$F10,0))</f>
        <v>0</v>
      </c>
      <c r="T10" s="152">
        <f>IF($G$1&lt;5,0,IF(AND($D10="O",$E10="H"),$F10,IF(AND($D10="O",NOT($E10="H")),-$F10,IF($G10="O",$F10,IF(AND($E10="B",NOT($D10="O")),$F10/($G$1-1),IF($E10="X",$F10*AB10,0))))))</f>
        <v>0</v>
      </c>
      <c r="U10" s="153">
        <f>IF(AND($D10="V",$E10="H"),-$F10,IF(AND($D10="V",$E10="T"),$F10,0))</f>
        <v>0</v>
      </c>
      <c r="V10" s="152">
        <f>IF($G$1&lt;6,0,IF(AND($D10="V",$E10="H"),$F10,IF(AND($D10="V",NOT($E10="H")),-$F10,IF($G10="V",$F10,IF(AND($E10="B",NOT($D10="V")),$F10/($G$1-1),IF($E10="X",($F10*AC10)-#REF!,0))))))</f>
        <v>0</v>
      </c>
      <c r="W10" s="154">
        <f>IF(AND(D10="S",E10="H"),1,IF(AND(D10="B",E10="H"),2,IF(AND(D10="G",E10="A"),3,IF(AND(D10="G",E10="D"),4,IF(AND(D10="R",E10="A"),5,IF(AND(D10="R",E10="D"),6,IF(AND(D10="C",E10="A"),7,IF(AND(D10="C",E10="D"),8,IF(AND(D10="L",E10="A"),9,IF(AND(D10="L",E10="D"),10,IF(AND(D10="O",E10="A"),11,IF(AND(D10="O",E10="D"),12,IF(AND(D10="V",E10="A"),13,IF(AND(D10="V",E10="D"),14,0))))))))))))))</f>
        <v>0</v>
      </c>
      <c r="X10" s="155">
        <f>IF(NOT(SUMIF($W$6:$W10,1,$I$6:$I10)=0),(SUMIF($W$6:$W10,3,$F$6:$F10)-SUMIF($AE$6:$AE10,3,$F$6:$F10))/ABS(SUMIF($W$6:$W10,1,$I$6:$I10)),0)</f>
        <v>0</v>
      </c>
      <c r="Y10" s="155">
        <f>IF(NOT(SUMIF($W$6:$W10,1,$I$6:$I10)=0),(SUMIF($W$6:$W10,5,$F$6:$F10)-SUMIF($AE$6:$AE10,5,$F$6:$F10))/ABS(SUMIF($W$6:$W10,1,$I$6:$I10)),0)</f>
        <v>0</v>
      </c>
      <c r="Z10" s="155">
        <f>IF(NOT(SUMIF($W$6:$W10,1,$I$6:$I10)=0),(SUMIF($W$6:$W10,7,$F$6:$F10)-SUMIF($AE$6:$AE10,7,$F$6:$F10))/ABS(SUMIF($W$6:$W10,1,$I$6:$I10)),0)</f>
        <v>0</v>
      </c>
      <c r="AA10" s="155">
        <f>IF(NOT(SUMIF($W$6:$W10,1,$I$6:$I10)=0),(SUMIF($W$6:$W10,9,$F$6:$F10)-SUMIF($AE$6:$AE10,9,$F$6:$F10))/ABS(SUMIF($W$6:$W10,1,$I$6:$I10)),0)</f>
        <v>0</v>
      </c>
      <c r="AB10" s="155">
        <f>IF(NOT(SUMIF($W$6:$W10,1,$I$6:$I10)=0),(SUMIF($W$6:$W10,11,$F$6:$F10)-SUMIF($AE$6:$AE10,11,$F$6:$F10))/ABS(SUMIF($W$6:$W10,1,$I$6:$I10)),0)</f>
        <v>0</v>
      </c>
      <c r="AC10" s="155">
        <f>IF(NOT(SUMIF($W$6:$W10,1,$I$6:$I10)=0),(SUMIF($W$6:$W10,13,$F$6:$F10)-SUMIF($AE$6:$AE10,13,$F$6:$F10))/ABS(SUMIF($W$6:$W10,1,$I$6:$I10)),0)</f>
        <v>0</v>
      </c>
      <c r="AD10" s="155">
        <f>IF(SUM($W$6:$W10)+SUM($AE$6:$AE10)=0,0,1-X10-Y10-Z10-AA10-AB10-AC10)</f>
        <v>0</v>
      </c>
      <c r="AE10" s="156">
        <f>IF(AND($D10="S",$E10="T"),1,IF(AND($D10="B",$E10="A"),2,IF(AND($G10="G",$E10="A"),3,IF(AND($G10="G",$E10="D"),4,IF(AND($G10="R",$E10="A"),5,IF(AND($G10="R",$E10="D"),6,IF(AND($G10="C",$E10="A"),7,IF(AND($G10="C",$E10="D"),8,IF(AND($G10="L",$E10="A"),9,IF(AND($G10="L",$E10="D"),10,IF(AND($G10="O",$E10="A"),11,IF(AND($G10="O",$E10="D"),12,IF(AND($G10="V",$E10="A"),13,IF(AND($G10="V",$E10="D"),14,IF(AND($E10="A",$G10="B"),15,0)))))))))))))))</f>
        <v>0</v>
      </c>
      <c r="AF10" s="157">
        <f>IF(AND(D10="B",E10="H"),A10,IF(AND(G10="B",OR(E10="A",E10="D")),A10,0))</f>
        <v>0</v>
      </c>
    </row>
    <row r="11" ht="12.7" customHeight="1">
      <c r="A11" s="143">
        <f>IF($E11="H",-$F11,IF($E11="T",$F11,IF(AND($E11="A",$G11="B"),$F11,IF(AND(E11="D",G11="B"),F11*0.8,0))))</f>
        <v>0</v>
      </c>
      <c r="B11" s="144">
        <f>$B10-$A11</f>
        <v>0</v>
      </c>
      <c r="C11" s="144">
        <f>IF(OR($E11="Z",AND($E11="H",$D11="B")),$F11,IF(AND($D11="B",$E11="Ü"),-$F11,IF($E11="X",$F11*$AD11,IF(AND(E11="D",G11="B"),F11*0.2,IF(AND(D11="S",E11="H"),$F11*H11/100,0)))))</f>
        <v>0</v>
      </c>
      <c r="D11" s="145"/>
      <c r="E11" s="146"/>
      <c r="F11" s="147">
        <f>IF(AND(D11="G",E11="S"),ROUND(SUM($L$6:$L10)*H11/100,-2),IF(AND(D11="R",E11="S"),ROUND(SUM(N$6:N10)*H11/100,-2),IF(AND(D11="C",E11="S"),ROUND(SUM(P$6:P10)*H11/100,-2),IF(AND(D11="L",E11="S"),ROUND(SUM(R$6:R10)*H11/100,-2),IF(AND(D11="O",E11="S"),ROUND(SUM(T$6:T10)*H11/100,-2),IF(AND(D11="V",E11="S"),ROUND(SUM(V$6:V10)*H11/100,-2),IF(AND(D11="G",E11="Z"),ABS(ROUND(SUM(K$6:K10)*H11/100,-2)),IF(AND(D11="R",E11="Z"),ABS(ROUND(SUM(M$6:M10)*H11/100,-2)),IF(AND(D11="C",E11="Z"),ABS(ROUND(SUM(O$6:O10)*H11/100,-2)),IF(AND(D11="L",E11="Z"),ABS(ROUND(SUM(Q$6:Q10)*H11/100,-2)),IF(AND(D11="O",E11="Z"),ABS(ROUND(SUM(S$6:S10)*H11/100,-2)),IF(AND(D11="V",E11="Z"),ABS(ROUND(SUM(U$6:U10)*H11/100,-2)),IF(E11="X",ABS(ROUND(SUM(I$6:I10)*H11/100,-2)),IF(AND(D11="B",E11="H"),80000,0))))))))))))))</f>
        <v>0</v>
      </c>
      <c r="G11" s="148"/>
      <c r="H11" s="149">
        <v>5</v>
      </c>
      <c r="I11" s="144">
        <f>IF(AND($D11="S",$E11="H"),-$F11,IF(AND($D11="S",$E11="T"),$F11,0))</f>
        <v>0</v>
      </c>
      <c r="J11" s="150">
        <f>IF(AND($D11="S",OR($E11="Ü",$E11="T",$E11="A",$E11="D")),-$F11,IF(AND($G11="S",$E11="Ü"),$F11,IF(E11="S",$F11,IF(AND(D11="S",E11="H"),$F11*(100-H11)/100,IF(E11="X",-F11,0)))))</f>
        <v>0</v>
      </c>
      <c r="K11" s="151">
        <f>IF(AND($D11="G",$E11="H"),-$F11,IF(AND($D11="G",$E11="T"),$F11,0))</f>
        <v>0</v>
      </c>
      <c r="L11" s="152">
        <f>IF(AND($D11="G",$E11="H"),$F11,IF(AND($D11="G",NOT($E11="H")),-$F11,IF($G11="G",$F11,IF(AND($E11="B",NOT($D11="G")),$F11/($G$1-1),IF($E11="X",$F11*X11,0)))))</f>
        <v>0</v>
      </c>
      <c r="M11" s="153">
        <f>IF(AND($D11="R",$E11="H"),-$F11,IF(AND($D11="R",$E11="T"),$F11,0))</f>
        <v>0</v>
      </c>
      <c r="N11" s="152">
        <f>IF(AND($D11="R",$E11="H"),$F11,IF(AND($D11="R",NOT($E11="H")),-$F11,IF($G11="R",$F11,IF(AND($E11="B",NOT($D11="R")),$F11/($G$1-1),IF($E11="X",$F11*Y11,0)))))</f>
        <v>0</v>
      </c>
      <c r="O11" s="153">
        <f>IF(AND($D11="C",$E11="H"),-$F11,IF(AND($D11="C",$E11="T"),$F11,0))</f>
        <v>0</v>
      </c>
      <c r="P11" s="152">
        <f>IF($G$1&lt;3,0,IF(AND($D11="C",$E11="H"),$F11,IF(AND($D11="C",NOT($E11="H")),-$F11,IF($G11="C",$F11,IF(AND($E11="B",NOT($D11="C")),$F11/($G$1-1),IF($E11="X",$F11*Z11,0))))))</f>
        <v>0</v>
      </c>
      <c r="Q11" s="153">
        <f>IF(AND($D11="L",$E11="H"),-$F11,IF(AND($D11="L",$E11="T"),$F11,0))</f>
        <v>0</v>
      </c>
      <c r="R11" s="152">
        <f>IF($G$1&lt;4,0,IF(AND($D11="L",$E11="H"),$F11,IF(AND($D11="L",NOT($E11="H")),-$F11,IF($G11="L",$F11,IF(AND($E11="B",NOT($D11="L")),$F11/($G$1-1),IF($E11="X",$F11*AA11,0))))))</f>
        <v>0</v>
      </c>
      <c r="S11" s="153">
        <f>IF(AND($D11="O",$E11="H"),-$F11,IF(AND($D11="O",$E11="T"),$F11,0))</f>
        <v>0</v>
      </c>
      <c r="T11" s="152">
        <f>IF($G$1&lt;5,0,IF(AND($D11="O",$E11="H"),$F11,IF(AND($D11="O",NOT($E11="H")),-$F11,IF($G11="O",$F11,IF(AND($E11="B",NOT($D11="O")),$F11/($G$1-1),IF($E11="X",$F11*AB11,0))))))</f>
        <v>0</v>
      </c>
      <c r="U11" s="153">
        <f>IF(AND($D11="V",$E11="H"),-$F11,IF(AND($D11="V",$E11="T"),$F11,0))</f>
        <v>0</v>
      </c>
      <c r="V11" s="152">
        <f>IF($G$1&lt;6,0,IF(AND($D11="V",$E11="H"),$F11,IF(AND($D11="V",NOT($E11="H")),-$F11,IF($G11="V",$F11,IF(AND($E11="B",NOT($D11="V")),$F11/($G$1-1),IF($E11="X",($F11*AC11)-#REF!,0))))))</f>
        <v>0</v>
      </c>
      <c r="W11" s="158">
        <f>IF(AND(D11="S",E11="H"),1,IF(AND(D11="B",E11="H"),2,IF(AND(D11="G",E11="A"),3,IF(AND(D11="G",E11="D"),4,IF(AND(D11="R",E11="A"),5,IF(AND(D11="R",E11="D"),6,IF(AND(D11="C",E11="A"),7,IF(AND(D11="C",E11="D"),8,IF(AND(D11="L",E11="A"),9,IF(AND(D11="L",E11="D"),10,IF(AND(D11="O",E11="A"),11,IF(AND(D11="O",E11="D"),12,IF(AND(D11="V",E11="A"),13,IF(AND(D11="V",E11="D"),14,0))))))))))))))</f>
        <v>0</v>
      </c>
      <c r="X11" s="159">
        <f>IF(NOT(SUMIF($W$6:$W11,1,$I$6:$I11)=0),(SUMIF($W$6:$W11,3,$F$6:$F11)-SUMIF($AE$6:$AE11,3,$F$6:$F11))/ABS(SUMIF($W$6:$W11,1,$I$6:$I11)),0)</f>
        <v>0</v>
      </c>
      <c r="Y11" s="159">
        <f>IF(NOT(SUMIF($W$6:$W11,1,$I$6:$I11)=0),(SUMIF($W$6:$W11,5,$F$6:$F11)-SUMIF($AE$6:$AE11,5,$F$6:$F11))/ABS(SUMIF($W$6:$W11,1,$I$6:$I11)),0)</f>
        <v>0</v>
      </c>
      <c r="Z11" s="159">
        <f>IF(NOT(SUMIF($W$6:$W11,1,$I$6:$I11)=0),(SUMIF($W$6:$W11,7,$F$6:$F11)-SUMIF($AE$6:$AE11,7,$F$6:$F11))/ABS(SUMIF($W$6:$W11,1,$I$6:$I11)),0)</f>
        <v>0</v>
      </c>
      <c r="AA11" s="159">
        <f>IF(NOT(SUMIF($W$6:$W11,1,$I$6:$I11)=0),(SUMIF($W$6:$W11,9,$F$6:$F11)-SUMIF($AE$6:$AE11,9,$F$6:$F11))/ABS(SUMIF($W$6:$W11,1,$I$6:$I11)),0)</f>
        <v>0</v>
      </c>
      <c r="AB11" s="159">
        <f>IF(NOT(SUMIF($W$6:$W11,1,$I$6:$I11)=0),(SUMIF($W$6:$W11,11,$F$6:$F11)-SUMIF($AE$6:$AE11,11,$F$6:$F11))/ABS(SUMIF($W$6:$W11,1,$I$6:$I11)),0)</f>
        <v>0</v>
      </c>
      <c r="AC11" s="159">
        <f>IF(NOT(SUMIF($W$6:$W11,1,$I$6:$I11)=0),(SUMIF($W$6:$W11,13,$F$6:$F11)-SUMIF($AE$6:$AE11,13,$F$6:$F11))/ABS(SUMIF($W$6:$W11,1,$I$6:$I11)),0)</f>
        <v>0</v>
      </c>
      <c r="AD11" s="159">
        <f>IF(SUM($W$6:$W11)+SUM($AE$6:$AE11)=0,0,1-X11-Y11-Z11-AA11-AB11-AC11)</f>
        <v>0</v>
      </c>
      <c r="AE11" s="160">
        <f>IF(AND($D11="S",$E11="T"),1,IF(AND($D11="B",$E11="A"),2,IF(AND($G11="G",$E11="A"),3,IF(AND($G11="G",$E11="D"),4,IF(AND($G11="R",$E11="A"),5,IF(AND($G11="R",$E11="D"),6,IF(AND($G11="C",$E11="A"),7,IF(AND($G11="C",$E11="D"),8,IF(AND($G11="L",$E11="A"),9,IF(AND($G11="L",$E11="D"),10,IF(AND($G11="O",$E11="A"),11,IF(AND($G11="O",$E11="D"),12,IF(AND($G11="V",$E11="A"),13,IF(AND($G11="V",$E11="D"),14,IF(AND($E11="A",$G11="B"),15,0)))))))))))))))</f>
        <v>0</v>
      </c>
      <c r="AF11" s="161">
        <f>IF(AND(D11="B",E11="H"),A11,IF(AND(G11="B",OR(E11="A",E11="D")),A11,0))</f>
        <v>0</v>
      </c>
    </row>
    <row r="12" ht="12.7" customHeight="1">
      <c r="A12" s="143">
        <f>IF($E12="H",-$F12,IF($E12="T",$F12,IF(AND($E12="A",$G12="B"),$F12,IF(AND(E12="D",G12="B"),F12*0.8,0))))</f>
        <v>0</v>
      </c>
      <c r="B12" s="144">
        <f>$B11-$A12</f>
        <v>0</v>
      </c>
      <c r="C12" s="144">
        <f>IF(OR($E12="Z",AND($E12="H",$D12="B")),$F12,IF(AND($D12="B",$E12="Ü"),-$F12,IF($E12="X",$F12*$AD12,IF(AND(E12="D",G12="B"),F12*0.2,IF(AND(D12="S",E12="H"),$F12*H12/100,0)))))</f>
        <v>0</v>
      </c>
      <c r="D12" s="145"/>
      <c r="E12" s="146"/>
      <c r="F12" s="147">
        <f>IF(AND(D12="G",E12="S"),ROUND(SUM($L$6:$L11)*H12/100,-2),IF(AND(D12="R",E12="S"),ROUND(SUM(N$6:N11)*H12/100,-2),IF(AND(D12="C",E12="S"),ROUND(SUM(P$6:P11)*H12/100,-2),IF(AND(D12="L",E12="S"),ROUND(SUM(R$6:R11)*H12/100,-2),IF(AND(D12="O",E12="S"),ROUND(SUM(T$6:T11)*H12/100,-2),IF(AND(D12="V",E12="S"),ROUND(SUM(V$6:V11)*H12/100,-2),IF(AND(D12="G",E12="Z"),ABS(ROUND(SUM(K$6:K11)*H12/100,-2)),IF(AND(D12="R",E12="Z"),ABS(ROUND(SUM(M$6:M11)*H12/100,-2)),IF(AND(D12="C",E12="Z"),ABS(ROUND(SUM(O$6:O11)*H12/100,-2)),IF(AND(D12="L",E12="Z"),ABS(ROUND(SUM(Q$6:Q11)*H12/100,-2)),IF(AND(D12="O",E12="Z"),ABS(ROUND(SUM(S$6:S11)*H12/100,-2)),IF(AND(D12="V",E12="Z"),ABS(ROUND(SUM(U$6:U11)*H12/100,-2)),IF(E12="X",ABS(ROUND(SUM(I$6:I11)*H12/100,-2)),IF(AND(D12="B",E12="H"),80000,0))))))))))))))</f>
        <v>0</v>
      </c>
      <c r="G12" s="148"/>
      <c r="H12" s="149">
        <v>5</v>
      </c>
      <c r="I12" s="144">
        <f>IF(AND($D12="S",$E12="H"),-$F12,IF(AND($D12="S",$E12="T"),$F12,0))</f>
        <v>0</v>
      </c>
      <c r="J12" s="150">
        <f>IF(AND($D12="S",OR($E12="Ü",$E12="T",$E12="A",$E12="D")),-$F12,IF(AND($G12="S",$E12="Ü"),$F12,IF(E12="S",$F12,IF(AND(D12="S",E12="H"),$F12*(100-H12)/100,IF(E12="X",-F12,0)))))</f>
        <v>0</v>
      </c>
      <c r="K12" s="151">
        <f>IF(AND($D12="G",$E12="H"),-$F12,IF(AND($D12="G",$E12="T"),$F12,0))</f>
        <v>0</v>
      </c>
      <c r="L12" s="152">
        <f>IF(AND($D12="G",$E12="H"),$F12,IF(AND($D12="G",NOT($E12="H")),-$F12,IF($G12="G",$F12,IF(AND($E12="B",NOT($D12="G")),$F12/($G$1-1),IF($E12="X",$F12*X12,0)))))</f>
        <v>0</v>
      </c>
      <c r="M12" s="153">
        <f>IF(AND($D12="R",$E12="H"),-$F12,IF(AND($D12="R",$E12="T"),$F12,0))</f>
        <v>0</v>
      </c>
      <c r="N12" s="152">
        <f>IF(AND($D12="R",$E12="H"),$F12,IF(AND($D12="R",NOT($E12="H")),-$F12,IF($G12="R",$F12,IF(AND($E12="B",NOT($D12="R")),$F12/($G$1-1),IF($E12="X",$F12*Y12,0)))))</f>
        <v>0</v>
      </c>
      <c r="O12" s="153">
        <f>IF(AND($D12="C",$E12="H"),-$F12,IF(AND($D12="C",$E12="T"),$F12,0))</f>
        <v>0</v>
      </c>
      <c r="P12" s="152">
        <f>IF($G$1&lt;3,0,IF(AND($D12="C",$E12="H"),$F12,IF(AND($D12="C",NOT($E12="H")),-$F12,IF($G12="C",$F12,IF(AND($E12="B",NOT($D12="C")),$F12/($G$1-1),IF($E12="X",$F12*Z12,0))))))</f>
        <v>0</v>
      </c>
      <c r="Q12" s="153">
        <f>IF(AND($D12="L",$E12="H"),-$F12,IF(AND($D12="L",$E12="T"),$F12,0))</f>
        <v>0</v>
      </c>
      <c r="R12" s="152">
        <f>IF($G$1&lt;4,0,IF(AND($D12="L",$E12="H"),$F12,IF(AND($D12="L",NOT($E12="H")),-$F12,IF($G12="L",$F12,IF(AND($E12="B",NOT($D12="L")),$F12/($G$1-1),IF($E12="X",$F12*AA12,0))))))</f>
        <v>0</v>
      </c>
      <c r="S12" s="153">
        <f>IF(AND($D12="O",$E12="H"),-$F12,IF(AND($D12="O",$E12="T"),$F12,0))</f>
        <v>0</v>
      </c>
      <c r="T12" s="152">
        <f>IF($G$1&lt;5,0,IF(AND($D12="O",$E12="H"),$F12,IF(AND($D12="O",NOT($E12="H")),-$F12,IF($G12="O",$F12,IF(AND($E12="B",NOT($D12="O")),$F12/($G$1-1),IF($E12="X",$F12*AB12,0))))))</f>
        <v>0</v>
      </c>
      <c r="U12" s="153">
        <f>IF(AND($D12="V",$E12="H"),-$F12,IF(AND($D12="V",$E12="T"),$F12,0))</f>
        <v>0</v>
      </c>
      <c r="V12" s="152">
        <f>IF($G$1&lt;6,0,IF(AND($D12="V",$E12="H"),$F12,IF(AND($D12="V",NOT($E12="H")),-$F12,IF($G12="V",$F12,IF(AND($E12="B",NOT($D12="V")),$F12/($G$1-1),IF($E12="X",($F12*AC12)-#REF!,0))))))</f>
        <v>0</v>
      </c>
      <c r="W12" s="154">
        <f>IF(AND(D12="S",E12="H"),1,IF(AND(D12="B",E12="H"),2,IF(AND(D12="G",E12="A"),3,IF(AND(D12="G",E12="D"),4,IF(AND(D12="R",E12="A"),5,IF(AND(D12="R",E12="D"),6,IF(AND(D12="C",E12="A"),7,IF(AND(D12="C",E12="D"),8,IF(AND(D12="L",E12="A"),9,IF(AND(D12="L",E12="D"),10,IF(AND(D12="O",E12="A"),11,IF(AND(D12="O",E12="D"),12,IF(AND(D12="V",E12="A"),13,IF(AND(D12="V",E12="D"),14,0))))))))))))))</f>
        <v>0</v>
      </c>
      <c r="X12" s="155">
        <f>IF(NOT(SUMIF($W$6:$W12,1,$I$6:$I12)=0),(SUMIF($W$6:$W12,3,$F$6:$F12)-SUMIF($AE$6:$AE12,3,$F$6:$F12))/ABS(SUMIF($W$6:$W12,1,$I$6:$I12)),0)</f>
        <v>0</v>
      </c>
      <c r="Y12" s="155">
        <f>IF(NOT(SUMIF($W$6:$W12,1,$I$6:$I12)=0),(SUMIF($W$6:$W12,5,$F$6:$F12)-SUMIF($AE$6:$AE12,5,$F$6:$F12))/ABS(SUMIF($W$6:$W12,1,$I$6:$I12)),0)</f>
        <v>0</v>
      </c>
      <c r="Z12" s="155">
        <f>IF(NOT(SUMIF($W$6:$W12,1,$I$6:$I12)=0),(SUMIF($W$6:$W12,7,$F$6:$F12)-SUMIF($AE$6:$AE12,7,$F$6:$F12))/ABS(SUMIF($W$6:$W12,1,$I$6:$I12)),0)</f>
        <v>0</v>
      </c>
      <c r="AA12" s="155">
        <f>IF(NOT(SUMIF($W$6:$W12,1,$I$6:$I12)=0),(SUMIF($W$6:$W12,9,$F$6:$F12)-SUMIF($AE$6:$AE12,9,$F$6:$F12))/ABS(SUMIF($W$6:$W12,1,$I$6:$I12)),0)</f>
        <v>0</v>
      </c>
      <c r="AB12" s="155">
        <f>IF(NOT(SUMIF($W$6:$W12,1,$I$6:$I12)=0),(SUMIF($W$6:$W12,11,$F$6:$F12)-SUMIF($AE$6:$AE12,11,$F$6:$F12))/ABS(SUMIF($W$6:$W12,1,$I$6:$I12)),0)</f>
        <v>0</v>
      </c>
      <c r="AC12" s="155">
        <f>IF(NOT(SUMIF($W$6:$W12,1,$I$6:$I12)=0),(SUMIF($W$6:$W12,13,$F$6:$F12)-SUMIF($AE$6:$AE12,13,$F$6:$F12))/ABS(SUMIF($W$6:$W12,1,$I$6:$I12)),0)</f>
        <v>0</v>
      </c>
      <c r="AD12" s="155">
        <f>IF(SUM($W$6:$W12)+SUM($AE$6:$AE12)=0,0,1-X12-Y12-Z12-AA12-AB12-AC12)</f>
        <v>0</v>
      </c>
      <c r="AE12" s="156">
        <f>IF(AND($D12="S",$E12="T"),1,IF(AND($D12="B",$E12="A"),2,IF(AND($G12="G",$E12="A"),3,IF(AND($G12="G",$E12="D"),4,IF(AND($G12="R",$E12="A"),5,IF(AND($G12="R",$E12="D"),6,IF(AND($G12="C",$E12="A"),7,IF(AND($G12="C",$E12="D"),8,IF(AND($G12="L",$E12="A"),9,IF(AND($G12="L",$E12="D"),10,IF(AND($G12="O",$E12="A"),11,IF(AND($G12="O",$E12="D"),12,IF(AND($G12="V",$E12="A"),13,IF(AND($G12="V",$E12="D"),14,IF(AND($E12="A",$G12="B"),15,0)))))))))))))))</f>
        <v>0</v>
      </c>
      <c r="AF12" s="157">
        <f>IF(AND(D12="B",E12="H"),A12,IF(AND(G12="B",OR(E12="A",E12="D")),A12,0))</f>
        <v>0</v>
      </c>
    </row>
    <row r="13" ht="12.7" customHeight="1">
      <c r="A13" s="143">
        <f>IF($E13="H",-$F13,IF($E13="T",$F13,IF(AND($E13="A",$G13="B"),$F13,IF(AND(E13="D",G13="B"),F13*0.8,0))))</f>
        <v>0</v>
      </c>
      <c r="B13" s="144">
        <f>$B12-$A13</f>
        <v>0</v>
      </c>
      <c r="C13" s="144">
        <f>IF(OR($E13="Z",AND($E13="H",$D13="B")),$F13,IF(AND($D13="B",$E13="Ü"),-$F13,IF($E13="X",$F13*$AD13,IF(AND(E13="D",G13="B"),F13*0.2,IF(AND(D13="S",E13="H"),$F13*H13/100,0)))))</f>
        <v>0</v>
      </c>
      <c r="D13" s="145"/>
      <c r="E13" s="146"/>
      <c r="F13" s="147">
        <f>IF(AND(D13="G",E13="S"),ROUND(SUM($L$6:$L12)*H13/100,-2),IF(AND(D13="R",E13="S"),ROUND(SUM(N$6:N12)*H13/100,-2),IF(AND(D13="C",E13="S"),ROUND(SUM(P$6:P12)*H13/100,-2),IF(AND(D13="L",E13="S"),ROUND(SUM(R$6:R12)*H13/100,-2),IF(AND(D13="O",E13="S"),ROUND(SUM(T$6:T12)*H13/100,-2),IF(AND(D13="V",E13="S"),ROUND(SUM(V$6:V12)*H13/100,-2),IF(AND(D13="G",E13="Z"),ABS(ROUND(SUM(K$6:K12)*H13/100,-2)),IF(AND(D13="R",E13="Z"),ABS(ROUND(SUM(M$6:M12)*H13/100,-2)),IF(AND(D13="C",E13="Z"),ABS(ROUND(SUM(O$6:O12)*H13/100,-2)),IF(AND(D13="L",E13="Z"),ABS(ROUND(SUM(Q$6:Q12)*H13/100,-2)),IF(AND(D13="O",E13="Z"),ABS(ROUND(SUM(S$6:S12)*H13/100,-2)),IF(AND(D13="V",E13="Z"),ABS(ROUND(SUM(U$6:U12)*H13/100,-2)),IF(E13="X",ABS(ROUND(SUM(I$6:I12)*H13/100,-2)),IF(AND(D13="B",E13="H"),80000,0))))))))))))))</f>
        <v>0</v>
      </c>
      <c r="G13" s="148"/>
      <c r="H13" s="149">
        <v>5</v>
      </c>
      <c r="I13" s="144">
        <f>IF(AND($D13="S",$E13="H"),-$F13,IF(AND($D13="S",$E13="T"),$F13,0))</f>
        <v>0</v>
      </c>
      <c r="J13" s="150">
        <f>IF(AND($D13="S",OR($E13="Ü",$E13="T",$E13="A",$E13="D")),-$F13,IF(AND($G13="S",$E13="Ü"),$F13,IF(E13="S",$F13,IF(AND(D13="S",E13="H"),$F13*(100-H13)/100,IF(E13="X",-F13,0)))))</f>
        <v>0</v>
      </c>
      <c r="K13" s="151">
        <f>IF(AND($D13="G",$E13="H"),-$F13,IF(AND($D13="G",$E13="T"),$F13,0))</f>
        <v>0</v>
      </c>
      <c r="L13" s="152">
        <f>IF(AND($D13="G",$E13="H"),$F13,IF(AND($D13="G",NOT($E13="H")),-$F13,IF($G13="G",$F13,IF(AND($E13="B",NOT($D13="G")),$F13/($G$1-1),IF($E13="X",$F13*X13,0)))))</f>
        <v>0</v>
      </c>
      <c r="M13" s="153">
        <f>IF(AND($D13="R",$E13="H"),-$F13,IF(AND($D13="R",$E13="T"),$F13,0))</f>
        <v>0</v>
      </c>
      <c r="N13" s="152">
        <f>IF(AND($D13="R",$E13="H"),$F13,IF(AND($D13="R",NOT($E13="H")),-$F13,IF($G13="R",$F13,IF(AND($E13="B",NOT($D13="R")),$F13/($G$1-1),IF($E13="X",$F13*Y13,0)))))</f>
        <v>0</v>
      </c>
      <c r="O13" s="153">
        <f>IF(AND($D13="C",$E13="H"),-$F13,IF(AND($D13="C",$E13="T"),$F13,0))</f>
        <v>0</v>
      </c>
      <c r="P13" s="152">
        <f>IF($G$1&lt;3,0,IF(AND($D13="C",$E13="H"),$F13,IF(AND($D13="C",NOT($E13="H")),-$F13,IF($G13="C",$F13,IF(AND($E13="B",NOT($D13="C")),$F13/($G$1-1),IF($E13="X",$F13*Z13,0))))))</f>
        <v>0</v>
      </c>
      <c r="Q13" s="153">
        <f>IF(AND($D13="L",$E13="H"),-$F13,IF(AND($D13="L",$E13="T"),$F13,0))</f>
        <v>0</v>
      </c>
      <c r="R13" s="152">
        <f>IF($G$1&lt;4,0,IF(AND($D13="L",$E13="H"),$F13,IF(AND($D13="L",NOT($E13="H")),-$F13,IF($G13="L",$F13,IF(AND($E13="B",NOT($D13="L")),$F13/($G$1-1),IF($E13="X",$F13*AA13,0))))))</f>
        <v>0</v>
      </c>
      <c r="S13" s="153">
        <f>IF(AND($D13="O",$E13="H"),-$F13,IF(AND($D13="O",$E13="T"),$F13,0))</f>
        <v>0</v>
      </c>
      <c r="T13" s="152">
        <f>IF($G$1&lt;5,0,IF(AND($D13="O",$E13="H"),$F13,IF(AND($D13="O",NOT($E13="H")),-$F13,IF($G13="O",$F13,IF(AND($E13="B",NOT($D13="O")),$F13/($G$1-1),IF($E13="X",$F13*AB13,0))))))</f>
        <v>0</v>
      </c>
      <c r="U13" s="153">
        <f>IF(AND($D13="V",$E13="H"),-$F13,IF(AND($D13="V",$E13="T"),$F13,0))</f>
        <v>0</v>
      </c>
      <c r="V13" s="152">
        <f>IF($G$1&lt;6,0,IF(AND($D13="V",$E13="H"),$F13,IF(AND($D13="V",NOT($E13="H")),-$F13,IF($G13="V",$F13,IF(AND($E13="B",NOT($D13="V")),$F13/($G$1-1),IF($E13="X",($F13*AC13)-#REF!,0))))))</f>
        <v>0</v>
      </c>
      <c r="W13" s="158">
        <f>IF(AND(D13="S",E13="H"),1,IF(AND(D13="B",E13="H"),2,IF(AND(D13="G",E13="A"),3,IF(AND(D13="G",E13="D"),4,IF(AND(D13="R",E13="A"),5,IF(AND(D13="R",E13="D"),6,IF(AND(D13="C",E13="A"),7,IF(AND(D13="C",E13="D"),8,IF(AND(D13="L",E13="A"),9,IF(AND(D13="L",E13="D"),10,IF(AND(D13="O",E13="A"),11,IF(AND(D13="O",E13="D"),12,IF(AND(D13="V",E13="A"),13,IF(AND(D13="V",E13="D"),14,0))))))))))))))</f>
        <v>0</v>
      </c>
      <c r="X13" s="159">
        <f>IF(NOT(SUMIF($W$6:$W13,1,$I$6:$I13)=0),(SUMIF($W$6:$W13,3,$F$6:$F13)-SUMIF($AE$6:$AE13,3,$F$6:$F13))/ABS(SUMIF($W$6:$W13,1,$I$6:$I13)),0)</f>
        <v>0</v>
      </c>
      <c r="Y13" s="159">
        <f>IF(NOT(SUMIF($W$6:$W13,1,$I$6:$I13)=0),(SUMIF($W$6:$W13,5,$F$6:$F13)-SUMIF($AE$6:$AE13,5,$F$6:$F13))/ABS(SUMIF($W$6:$W13,1,$I$6:$I13)),0)</f>
        <v>0</v>
      </c>
      <c r="Z13" s="159">
        <f>IF(NOT(SUMIF($W$6:$W13,1,$I$6:$I13)=0),(SUMIF($W$6:$W13,7,$F$6:$F13)-SUMIF($AE$6:$AE13,7,$F$6:$F13))/ABS(SUMIF($W$6:$W13,1,$I$6:$I13)),0)</f>
        <v>0</v>
      </c>
      <c r="AA13" s="159">
        <f>IF(NOT(SUMIF($W$6:$W13,1,$I$6:$I13)=0),(SUMIF($W$6:$W13,9,$F$6:$F13)-SUMIF($AE$6:$AE13,9,$F$6:$F13))/ABS(SUMIF($W$6:$W13,1,$I$6:$I13)),0)</f>
        <v>0</v>
      </c>
      <c r="AB13" s="159">
        <f>IF(NOT(SUMIF($W$6:$W13,1,$I$6:$I13)=0),(SUMIF($W$6:$W13,11,$F$6:$F13)-SUMIF($AE$6:$AE13,11,$F$6:$F13))/ABS(SUMIF($W$6:$W13,1,$I$6:$I13)),0)</f>
        <v>0</v>
      </c>
      <c r="AC13" s="159">
        <f>IF(NOT(SUMIF($W$6:$W13,1,$I$6:$I13)=0),(SUMIF($W$6:$W13,13,$F$6:$F13)-SUMIF($AE$6:$AE13,13,$F$6:$F13))/ABS(SUMIF($W$6:$W13,1,$I$6:$I13)),0)</f>
        <v>0</v>
      </c>
      <c r="AD13" s="159">
        <f>IF(SUM($W$6:$W13)+SUM($AE$6:$AE13)=0,0,1-X13-Y13-Z13-AA13-AB13-AC13)</f>
        <v>0</v>
      </c>
      <c r="AE13" s="160">
        <f>IF(AND($D13="S",$E13="T"),1,IF(AND($D13="B",$E13="A"),2,IF(AND($G13="G",$E13="A"),3,IF(AND($G13="G",$E13="D"),4,IF(AND($G13="R",$E13="A"),5,IF(AND($G13="R",$E13="D"),6,IF(AND($G13="C",$E13="A"),7,IF(AND($G13="C",$E13="D"),8,IF(AND($G13="L",$E13="A"),9,IF(AND($G13="L",$E13="D"),10,IF(AND($G13="O",$E13="A"),11,IF(AND($G13="O",$E13="D"),12,IF(AND($G13="V",$E13="A"),13,IF(AND($G13="V",$E13="D"),14,IF(AND($E13="A",$G13="B"),15,0)))))))))))))))</f>
        <v>0</v>
      </c>
      <c r="AF13" s="161">
        <f>IF(AND(D13="B",E13="H"),A13,IF(AND(G13="B",OR(E13="A",E13="D")),A13,0))</f>
        <v>0</v>
      </c>
    </row>
    <row r="14" ht="12.7" customHeight="1">
      <c r="A14" s="143">
        <f>IF($E14="H",-$F14,IF($E14="T",$F14,IF(AND($E14="A",$G14="B"),$F14,IF(AND(E14="D",G14="B"),F14*0.8,0))))</f>
        <v>0</v>
      </c>
      <c r="B14" s="144">
        <f>$B13-$A14</f>
        <v>0</v>
      </c>
      <c r="C14" s="144">
        <f>IF(OR($E14="Z",AND($E14="H",$D14="B")),$F14,IF(AND($D14="B",$E14="Ü"),-$F14,IF($E14="X",$F14*$AD14,IF(AND(E14="D",G14="B"),F14*0.2,IF(AND(D14="S",E14="H"),$F14*H14/100,0)))))</f>
        <v>0</v>
      </c>
      <c r="D14" s="145"/>
      <c r="E14" s="146"/>
      <c r="F14" s="147">
        <f>IF(AND(D14="G",E14="S"),ROUND(SUM($L$6:$L13)*H14/100,-2),IF(AND(D14="R",E14="S"),ROUND(SUM(N$6:N13)*H14/100,-2),IF(AND(D14="C",E14="S"),ROUND(SUM(P$6:P13)*H14/100,-2),IF(AND(D14="L",E14="S"),ROUND(SUM(R$6:R13)*H14/100,-2),IF(AND(D14="O",E14="S"),ROUND(SUM(T$6:T13)*H14/100,-2),IF(AND(D14="V",E14="S"),ROUND(SUM(V$6:V13)*H14/100,-2),IF(AND(D14="G",E14="Z"),ABS(ROUND(SUM(K$6:K13)*H14/100,-2)),IF(AND(D14="R",E14="Z"),ABS(ROUND(SUM(M$6:M13)*H14/100,-2)),IF(AND(D14="C",E14="Z"),ABS(ROUND(SUM(O$6:O13)*H14/100,-2)),IF(AND(D14="L",E14="Z"),ABS(ROUND(SUM(Q$6:Q13)*H14/100,-2)),IF(AND(D14="O",E14="Z"),ABS(ROUND(SUM(S$6:S13)*H14/100,-2)),IF(AND(D14="V",E14="Z"),ABS(ROUND(SUM(U$6:U13)*H14/100,-2)),IF(E14="X",ABS(ROUND(SUM(I$6:I13)*H14/100,-2)),IF(AND(D14="B",E14="H"),80000,0))))))))))))))</f>
        <v>0</v>
      </c>
      <c r="G14" s="148"/>
      <c r="H14" s="149">
        <v>5</v>
      </c>
      <c r="I14" s="144">
        <f>IF(AND($D14="S",$E14="H"),-$F14,IF(AND($D14="S",$E14="T"),$F14,0))</f>
        <v>0</v>
      </c>
      <c r="J14" s="150">
        <f>IF(AND($D14="S",OR($E14="Ü",$E14="T",$E14="A",$E14="D")),-$F14,IF(AND($G14="S",$E14="Ü"),$F14,IF(E14="S",$F14,IF(AND(D14="S",E14="H"),$F14*(100-H14)/100,IF(E14="X",-F14,0)))))</f>
        <v>0</v>
      </c>
      <c r="K14" s="151">
        <f>IF(AND($D14="G",$E14="H"),-$F14,IF(AND($D14="G",$E14="T"),$F14,0))</f>
        <v>0</v>
      </c>
      <c r="L14" s="152">
        <f>IF(AND($D14="G",$E14="H"),$F14,IF(AND($D14="G",NOT($E14="H")),-$F14,IF($G14="G",$F14,IF(AND($E14="B",NOT($D14="G")),$F14/($G$1-1),IF($E14="X",$F14*X14,0)))))</f>
        <v>0</v>
      </c>
      <c r="M14" s="153">
        <f>IF(AND($D14="R",$E14="H"),-$F14,IF(AND($D14="R",$E14="T"),$F14,0))</f>
        <v>0</v>
      </c>
      <c r="N14" s="152">
        <f>IF(AND($D14="R",$E14="H"),$F14,IF(AND($D14="R",NOT($E14="H")),-$F14,IF($G14="R",$F14,IF(AND($E14="B",NOT($D14="R")),$F14/($G$1-1),IF($E14="X",$F14*Y14,0)))))</f>
        <v>0</v>
      </c>
      <c r="O14" s="153">
        <f>IF(AND($D14="C",$E14="H"),-$F14,IF(AND($D14="C",$E14="T"),$F14,0))</f>
        <v>0</v>
      </c>
      <c r="P14" s="152">
        <f>IF($G$1&lt;3,0,IF(AND($D14="C",$E14="H"),$F14,IF(AND($D14="C",NOT($E14="H")),-$F14,IF($G14="C",$F14,IF(AND($E14="B",NOT($D14="C")),$F14/($G$1-1),IF($E14="X",$F14*Z14,0))))))</f>
        <v>0</v>
      </c>
      <c r="Q14" s="153">
        <f>IF(AND($D14="L",$E14="H"),-$F14,IF(AND($D14="L",$E14="T"),$F14,0))</f>
        <v>0</v>
      </c>
      <c r="R14" s="152">
        <f>IF($G$1&lt;4,0,IF(AND($D14="L",$E14="H"),$F14,IF(AND($D14="L",NOT($E14="H")),-$F14,IF($G14="L",$F14,IF(AND($E14="B",NOT($D14="L")),$F14/($G$1-1),IF($E14="X",$F14*AA14,0))))))</f>
        <v>0</v>
      </c>
      <c r="S14" s="153">
        <f>IF(AND($D14="O",$E14="H"),-$F14,IF(AND($D14="O",$E14="T"),$F14,0))</f>
        <v>0</v>
      </c>
      <c r="T14" s="152">
        <f>IF($G$1&lt;5,0,IF(AND($D14="O",$E14="H"),$F14,IF(AND($D14="O",NOT($E14="H")),-$F14,IF($G14="O",$F14,IF(AND($E14="B",NOT($D14="O")),$F14/($G$1-1),IF($E14="X",$F14*AB14,0))))))</f>
        <v>0</v>
      </c>
      <c r="U14" s="153">
        <f>IF(AND($D14="V",$E14="H"),-$F14,IF(AND($D14="V",$E14="T"),$F14,0))</f>
        <v>0</v>
      </c>
      <c r="V14" s="152">
        <f>IF($G$1&lt;6,0,IF(AND($D14="V",$E14="H"),$F14,IF(AND($D14="V",NOT($E14="H")),-$F14,IF($G14="V",$F14,IF(AND($E14="B",NOT($D14="V")),$F14/($G$1-1),IF($E14="X",($F14*AC14)-#REF!,0))))))</f>
        <v>0</v>
      </c>
      <c r="W14" s="154">
        <f>IF(AND(D14="S",E14="H"),1,IF(AND(D14="B",E14="H"),2,IF(AND(D14="G",E14="A"),3,IF(AND(D14="G",E14="D"),4,IF(AND(D14="R",E14="A"),5,IF(AND(D14="R",E14="D"),6,IF(AND(D14="C",E14="A"),7,IF(AND(D14="C",E14="D"),8,IF(AND(D14="L",E14="A"),9,IF(AND(D14="L",E14="D"),10,IF(AND(D14="O",E14="A"),11,IF(AND(D14="O",E14="D"),12,IF(AND(D14="V",E14="A"),13,IF(AND(D14="V",E14="D"),14,0))))))))))))))</f>
        <v>0</v>
      </c>
      <c r="X14" s="155">
        <f>IF(NOT(SUMIF($W$6:$W14,1,$I$6:$I14)=0),(SUMIF($W$6:$W14,3,$F$6:$F14)-SUMIF($AE$6:$AE14,3,$F$6:$F14))/ABS(SUMIF($W$6:$W14,1,$I$6:$I14)),0)</f>
        <v>0</v>
      </c>
      <c r="Y14" s="155">
        <f>IF(NOT(SUMIF($W$6:$W14,1,$I$6:$I14)=0),(SUMIF($W$6:$W14,5,$F$6:$F14)-SUMIF($AE$6:$AE14,5,$F$6:$F14))/ABS(SUMIF($W$6:$W14,1,$I$6:$I14)),0)</f>
        <v>0</v>
      </c>
      <c r="Z14" s="155">
        <f>IF(NOT(SUMIF($W$6:$W14,1,$I$6:$I14)=0),(SUMIF($W$6:$W14,7,$F$6:$F14)-SUMIF($AE$6:$AE14,7,$F$6:$F14))/ABS(SUMIF($W$6:$W14,1,$I$6:$I14)),0)</f>
        <v>0</v>
      </c>
      <c r="AA14" s="155">
        <f>IF(NOT(SUMIF($W$6:$W14,1,$I$6:$I14)=0),(SUMIF($W$6:$W14,9,$F$6:$F14)-SUMIF($AE$6:$AE14,9,$F$6:$F14))/ABS(SUMIF($W$6:$W14,1,$I$6:$I14)),0)</f>
        <v>0</v>
      </c>
      <c r="AB14" s="155">
        <f>IF(NOT(SUMIF($W$6:$W14,1,$I$6:$I14)=0),(SUMIF($W$6:$W14,11,$F$6:$F14)-SUMIF($AE$6:$AE14,11,$F$6:$F14))/ABS(SUMIF($W$6:$W14,1,$I$6:$I14)),0)</f>
        <v>0</v>
      </c>
      <c r="AC14" s="155">
        <f>IF(NOT(SUMIF($W$6:$W14,1,$I$6:$I14)=0),(SUMIF($W$6:$W14,13,$F$6:$F14)-SUMIF($AE$6:$AE14,13,$F$6:$F14))/ABS(SUMIF($W$6:$W14,1,$I$6:$I14)),0)</f>
        <v>0</v>
      </c>
      <c r="AD14" s="155">
        <f>IF(SUM($W$6:$W14)+SUM($AE$6:$AE14)=0,0,1-X14-Y14-Z14-AA14-AB14-AC14)</f>
        <v>0</v>
      </c>
      <c r="AE14" s="156">
        <f>IF(AND($D14="S",$E14="T"),1,IF(AND($D14="B",$E14="A"),2,IF(AND($G14="G",$E14="A"),3,IF(AND($G14="G",$E14="D"),4,IF(AND($G14="R",$E14="A"),5,IF(AND($G14="R",$E14="D"),6,IF(AND($G14="C",$E14="A"),7,IF(AND($G14="C",$E14="D"),8,IF(AND($G14="L",$E14="A"),9,IF(AND($G14="L",$E14="D"),10,IF(AND($G14="O",$E14="A"),11,IF(AND($G14="O",$E14="D"),12,IF(AND($G14="V",$E14="A"),13,IF(AND($G14="V",$E14="D"),14,IF(AND($E14="A",$G14="B"),15,0)))))))))))))))</f>
        <v>0</v>
      </c>
      <c r="AF14" s="157">
        <f>IF(AND(D14="B",E14="H"),A14,IF(AND(G14="B",OR(E14="A",E14="D")),A14,0))</f>
        <v>0</v>
      </c>
    </row>
    <row r="15" ht="12.7" customHeight="1">
      <c r="A15" s="143">
        <f>IF($E15="H",-$F15,IF($E15="T",$F15,IF(AND($E15="A",$G15="B"),$F15,IF(AND(E15="D",G15="B"),F15*0.8,0))))</f>
        <v>0</v>
      </c>
      <c r="B15" s="144">
        <f>$B14-$A15</f>
        <v>0</v>
      </c>
      <c r="C15" s="144">
        <f>IF(OR($E15="Z",AND($E15="H",$D15="B")),$F15,IF(AND($D15="B",$E15="Ü"),-$F15,IF($E15="X",$F15*$AD15,IF(AND(E15="D",G15="B"),F15*0.2,IF(AND(D15="S",E15="H"),$F15*H15/100,0)))))</f>
        <v>0</v>
      </c>
      <c r="D15" s="145"/>
      <c r="E15" s="146"/>
      <c r="F15" s="147">
        <f>IF(AND(D15="G",E15="S"),ROUND(SUM($L$6:$L14)*H15/100,-2),IF(AND(D15="R",E15="S"),ROUND(SUM(N$6:N14)*H15/100,-2),IF(AND(D15="C",E15="S"),ROUND(SUM(P$6:P14)*H15/100,-2),IF(AND(D15="L",E15="S"),ROUND(SUM(R$6:R14)*H15/100,-2),IF(AND(D15="O",E15="S"),ROUND(SUM(T$6:T14)*H15/100,-2),IF(AND(D15="V",E15="S"),ROUND(SUM(V$6:V14)*H15/100,-2),IF(AND(D15="G",E15="Z"),ABS(ROUND(SUM(K$6:K14)*H15/100,-2)),IF(AND(D15="R",E15="Z"),ABS(ROUND(SUM(M$6:M14)*H15/100,-2)),IF(AND(D15="C",E15="Z"),ABS(ROUND(SUM(O$6:O14)*H15/100,-2)),IF(AND(D15="L",E15="Z"),ABS(ROUND(SUM(Q$6:Q14)*H15/100,-2)),IF(AND(D15="O",E15="Z"),ABS(ROUND(SUM(S$6:S14)*H15/100,-2)),IF(AND(D15="V",E15="Z"),ABS(ROUND(SUM(U$6:U14)*H15/100,-2)),IF(E15="X",ABS(ROUND(SUM(I$6:I14)*H15/100,-2)),IF(AND(D15="B",E15="H"),80000,0))))))))))))))</f>
        <v>0</v>
      </c>
      <c r="G15" s="148"/>
      <c r="H15" s="149">
        <v>5</v>
      </c>
      <c r="I15" s="144">
        <f>IF(AND($D15="S",$E15="H"),-$F15,IF(AND($D15="S",$E15="T"),$F15,0))</f>
        <v>0</v>
      </c>
      <c r="J15" s="150">
        <f>IF(AND($D15="S",OR($E15="Ü",$E15="T",$E15="A",$E15="D")),-$F15,IF(AND($G15="S",$E15="Ü"),$F15,IF(E15="S",$F15,IF(AND(D15="S",E15="H"),$F15*(100-H15)/100,IF(E15="X",-F15,0)))))</f>
        <v>0</v>
      </c>
      <c r="K15" s="151">
        <f>IF(AND($D15="G",$E15="H"),-$F15,IF(AND($D15="G",$E15="T"),$F15,0))</f>
        <v>0</v>
      </c>
      <c r="L15" s="152">
        <f>IF(AND($D15="G",$E15="H"),$F15,IF(AND($D15="G",NOT($E15="H")),-$F15,IF($G15="G",$F15,IF(AND($E15="B",NOT($D15="G")),$F15/($G$1-1),IF($E15="X",$F15*X15,0)))))</f>
        <v>0</v>
      </c>
      <c r="M15" s="153">
        <f>IF(AND($D15="R",$E15="H"),-$F15,IF(AND($D15="R",$E15="T"),$F15,0))</f>
        <v>0</v>
      </c>
      <c r="N15" s="152">
        <f>IF(AND($D15="R",$E15="H"),$F15,IF(AND($D15="R",NOT($E15="H")),-$F15,IF($G15="R",$F15,IF(AND($E15="B",NOT($D15="R")),$F15/($G$1-1),IF($E15="X",$F15*Y15,0)))))</f>
        <v>0</v>
      </c>
      <c r="O15" s="153">
        <f>IF(AND($D15="C",$E15="H"),-$F15,IF(AND($D15="C",$E15="T"),$F15,0))</f>
        <v>0</v>
      </c>
      <c r="P15" s="152">
        <f>IF($G$1&lt;3,0,IF(AND($D15="C",$E15="H"),$F15,IF(AND($D15="C",NOT($E15="H")),-$F15,IF($G15="C",$F15,IF(AND($E15="B",NOT($D15="C")),$F15/($G$1-1),IF($E15="X",$F15*Z15,0))))))</f>
        <v>0</v>
      </c>
      <c r="Q15" s="153">
        <f>IF(AND($D15="L",$E15="H"),-$F15,IF(AND($D15="L",$E15="T"),$F15,0))</f>
        <v>0</v>
      </c>
      <c r="R15" s="152">
        <f>IF($G$1&lt;4,0,IF(AND($D15="L",$E15="H"),$F15,IF(AND($D15="L",NOT($E15="H")),-$F15,IF($G15="L",$F15,IF(AND($E15="B",NOT($D15="L")),$F15/($G$1-1),IF($E15="X",$F15*AA15,0))))))</f>
        <v>0</v>
      </c>
      <c r="S15" s="153">
        <f>IF(AND($D15="O",$E15="H"),-$F15,IF(AND($D15="O",$E15="T"),$F15,0))</f>
        <v>0</v>
      </c>
      <c r="T15" s="152">
        <f>IF($G$1&lt;5,0,IF(AND($D15="O",$E15="H"),$F15,IF(AND($D15="O",NOT($E15="H")),-$F15,IF($G15="O",$F15,IF(AND($E15="B",NOT($D15="O")),$F15/($G$1-1),IF($E15="X",$F15*AB15,0))))))</f>
        <v>0</v>
      </c>
      <c r="U15" s="153">
        <f>IF(AND($D15="V",$E15="H"),-$F15,IF(AND($D15="V",$E15="T"),$F15,0))</f>
        <v>0</v>
      </c>
      <c r="V15" s="152">
        <f>IF($G$1&lt;6,0,IF(AND($D15="V",$E15="H"),$F15,IF(AND($D15="V",NOT($E15="H")),-$F15,IF($G15="V",$F15,IF(AND($E15="B",NOT($D15="V")),$F15/($G$1-1),IF($E15="X",($F15*AC15)-#REF!,0))))))</f>
        <v>0</v>
      </c>
      <c r="W15" s="158">
        <f>IF(AND(D15="S",E15="H"),1,IF(AND(D15="B",E15="H"),2,IF(AND(D15="G",E15="A"),3,IF(AND(D15="G",E15="D"),4,IF(AND(D15="R",E15="A"),5,IF(AND(D15="R",E15="D"),6,IF(AND(D15="C",E15="A"),7,IF(AND(D15="C",E15="D"),8,IF(AND(D15="L",E15="A"),9,IF(AND(D15="L",E15="D"),10,IF(AND(D15="O",E15="A"),11,IF(AND(D15="O",E15="D"),12,IF(AND(D15="V",E15="A"),13,IF(AND(D15="V",E15="D"),14,0))))))))))))))</f>
        <v>0</v>
      </c>
      <c r="X15" s="159">
        <f>IF(NOT(SUMIF($W$6:$W15,1,$I$6:$I15)=0),(SUMIF($W$6:$W15,3,$F$6:$F15)-SUMIF($AE$6:$AE15,3,$F$6:$F15))/ABS(SUMIF($W$6:$W15,1,$I$6:$I15)),0)</f>
        <v>0</v>
      </c>
      <c r="Y15" s="159">
        <f>IF(NOT(SUMIF($W$6:$W15,1,$I$6:$I15)=0),(SUMIF($W$6:$W15,5,$F$6:$F15)-SUMIF($AE$6:$AE15,5,$F$6:$F15))/ABS(SUMIF($W$6:$W15,1,$I$6:$I15)),0)</f>
        <v>0</v>
      </c>
      <c r="Z15" s="159">
        <f>IF(NOT(SUMIF($W$6:$W15,1,$I$6:$I15)=0),(SUMIF($W$6:$W15,7,$F$6:$F15)-SUMIF($AE$6:$AE15,7,$F$6:$F15))/ABS(SUMIF($W$6:$W15,1,$I$6:$I15)),0)</f>
        <v>0</v>
      </c>
      <c r="AA15" s="159">
        <f>IF(NOT(SUMIF($W$6:$W15,1,$I$6:$I15)=0),(SUMIF($W$6:$W15,9,$F$6:$F15)-SUMIF($AE$6:$AE15,9,$F$6:$F15))/ABS(SUMIF($W$6:$W15,1,$I$6:$I15)),0)</f>
        <v>0</v>
      </c>
      <c r="AB15" s="159">
        <f>IF(NOT(SUMIF($W$6:$W15,1,$I$6:$I15)=0),(SUMIF($W$6:$W15,11,$F$6:$F15)-SUMIF($AE$6:$AE15,11,$F$6:$F15))/ABS(SUMIF($W$6:$W15,1,$I$6:$I15)),0)</f>
        <v>0</v>
      </c>
      <c r="AC15" s="159">
        <f>IF(NOT(SUMIF($W$6:$W15,1,$I$6:$I15)=0),(SUMIF($W$6:$W15,13,$F$6:$F15)-SUMIF($AE$6:$AE15,13,$F$6:$F15))/ABS(SUMIF($W$6:$W15,1,$I$6:$I15)),0)</f>
        <v>0</v>
      </c>
      <c r="AD15" s="159">
        <f>IF(SUM($W$6:$W15)+SUM($AE$6:$AE15)=0,0,1-X15-Y15-Z15-AA15-AB15-AC15)</f>
        <v>0</v>
      </c>
      <c r="AE15" s="160">
        <f>IF(AND($D15="S",$E15="T"),1,IF(AND($D15="B",$E15="A"),2,IF(AND($G15="G",$E15="A"),3,IF(AND($G15="G",$E15="D"),4,IF(AND($G15="R",$E15="A"),5,IF(AND($G15="R",$E15="D"),6,IF(AND($G15="C",$E15="A"),7,IF(AND($G15="C",$E15="D"),8,IF(AND($G15="L",$E15="A"),9,IF(AND($G15="L",$E15="D"),10,IF(AND($G15="O",$E15="A"),11,IF(AND($G15="O",$E15="D"),12,IF(AND($G15="V",$E15="A"),13,IF(AND($G15="V",$E15="D"),14,IF(AND($E15="A",$G15="B"),15,0)))))))))))))))</f>
        <v>0</v>
      </c>
      <c r="AF15" s="161">
        <f>IF(AND(D15="B",E15="H"),A15,IF(AND(G15="B",OR(E15="A",E15="D")),A15,0))</f>
        <v>0</v>
      </c>
    </row>
    <row r="16" ht="12.7" customHeight="1">
      <c r="A16" s="143">
        <f>IF($E16="H",-$F16,IF($E16="T",$F16,IF(AND($E16="A",$G16="B"),$F16,IF(AND(E16="D",G16="B"),F16*0.8,0))))</f>
        <v>0</v>
      </c>
      <c r="B16" s="144">
        <f>$B15-$A16</f>
        <v>0</v>
      </c>
      <c r="C16" s="144">
        <f>IF(OR($E16="Z",AND($E16="H",$D16="B")),$F16,IF(AND($D16="B",$E16="Ü"),-$F16,IF($E16="X",$F16*$AD16,IF(AND(E16="D",G16="B"),F16*0.2,IF(AND(D16="S",E16="H"),$F16*H16/100,0)))))</f>
        <v>0</v>
      </c>
      <c r="D16" s="145"/>
      <c r="E16" s="146"/>
      <c r="F16" s="147">
        <f>IF(AND(D16="G",E16="S"),ROUND(SUM($L$6:$L15)*H16/100,-2),IF(AND(D16="R",E16="S"),ROUND(SUM(N$6:N15)*H16/100,-2),IF(AND(D16="C",E16="S"),ROUND(SUM(P$6:P15)*H16/100,-2),IF(AND(D16="L",E16="S"),ROUND(SUM(R$6:R15)*H16/100,-2),IF(AND(D16="O",E16="S"),ROUND(SUM(T$6:T15)*H16/100,-2),IF(AND(D16="V",E16="S"),ROUND(SUM(V$6:V15)*H16/100,-2),IF(AND(D16="G",E16="Z"),ABS(ROUND(SUM(K$6:K15)*H16/100,-2)),IF(AND(D16="R",E16="Z"),ABS(ROUND(SUM(M$6:M15)*H16/100,-2)),IF(AND(D16="C",E16="Z"),ABS(ROUND(SUM(O$6:O15)*H16/100,-2)),IF(AND(D16="L",E16="Z"),ABS(ROUND(SUM(Q$6:Q15)*H16/100,-2)),IF(AND(D16="O",E16="Z"),ABS(ROUND(SUM(S$6:S15)*H16/100,-2)),IF(AND(D16="V",E16="Z"),ABS(ROUND(SUM(U$6:U15)*H16/100,-2)),IF(E16="X",ABS(ROUND(SUM(I$6:I15)*H16/100,-2)),IF(AND(D16="B",E16="H"),80000,0))))))))))))))</f>
        <v>0</v>
      </c>
      <c r="G16" s="148"/>
      <c r="H16" s="149">
        <v>5</v>
      </c>
      <c r="I16" s="144">
        <f>IF(AND($D16="S",$E16="H"),-$F16,IF(AND($D16="S",$E16="T"),$F16,0))</f>
        <v>0</v>
      </c>
      <c r="J16" s="150">
        <f>IF(AND($D16="S",OR($E16="Ü",$E16="T",$E16="A",$E16="D")),-$F16,IF(AND($G16="S",$E16="Ü"),$F16,IF(E16="S",$F16,IF(AND(D16="S",E16="H"),$F16*(100-H16)/100,IF(E16="X",-F16,0)))))</f>
        <v>0</v>
      </c>
      <c r="K16" s="151">
        <f>IF(AND($D16="G",$E16="H"),-$F16,IF(AND($D16="G",$E16="T"),$F16,0))</f>
        <v>0</v>
      </c>
      <c r="L16" s="152">
        <f>IF(AND($D16="G",$E16="H"),$F16,IF(AND($D16="G",NOT($E16="H")),-$F16,IF($G16="G",$F16,IF(AND($E16="B",NOT($D16="G")),$F16/($G$1-1),IF($E16="X",$F16*X16,0)))))</f>
        <v>0</v>
      </c>
      <c r="M16" s="153">
        <f>IF(AND($D16="R",$E16="H"),-$F16,IF(AND($D16="R",$E16="T"),$F16,0))</f>
        <v>0</v>
      </c>
      <c r="N16" s="152">
        <f>IF(AND($D16="R",$E16="H"),$F16,IF(AND($D16="R",NOT($E16="H")),-$F16,IF($G16="R",$F16,IF(AND($E16="B",NOT($D16="R")),$F16/($G$1-1),IF($E16="X",$F16*Y16,0)))))</f>
        <v>0</v>
      </c>
      <c r="O16" s="153">
        <f>IF(AND($D16="C",$E16="H"),-$F16,IF(AND($D16="C",$E16="T"),$F16,0))</f>
        <v>0</v>
      </c>
      <c r="P16" s="152">
        <f>IF($G$1&lt;3,0,IF(AND($D16="C",$E16="H"),$F16,IF(AND($D16="C",NOT($E16="H")),-$F16,IF($G16="C",$F16,IF(AND($E16="B",NOT($D16="C")),$F16/($G$1-1),IF($E16="X",$F16*Z16,0))))))</f>
        <v>0</v>
      </c>
      <c r="Q16" s="153">
        <f>IF(AND($D16="L",$E16="H"),-$F16,IF(AND($D16="L",$E16="T"),$F16,0))</f>
        <v>0</v>
      </c>
      <c r="R16" s="152">
        <f>IF($G$1&lt;4,0,IF(AND($D16="L",$E16="H"),$F16,IF(AND($D16="L",NOT($E16="H")),-$F16,IF($G16="L",$F16,IF(AND($E16="B",NOT($D16="L")),$F16/($G$1-1),IF($E16="X",$F16*AA16,0))))))</f>
        <v>0</v>
      </c>
      <c r="S16" s="153">
        <f>IF(AND($D16="O",$E16="H"),-$F16,IF(AND($D16="O",$E16="T"),$F16,0))</f>
        <v>0</v>
      </c>
      <c r="T16" s="152">
        <f>IF($G$1&lt;5,0,IF(AND($D16="O",$E16="H"),$F16,IF(AND($D16="O",NOT($E16="H")),-$F16,IF($G16="O",$F16,IF(AND($E16="B",NOT($D16="O")),$F16/($G$1-1),IF($E16="X",$F16*AB16,0))))))</f>
        <v>0</v>
      </c>
      <c r="U16" s="153">
        <f>IF(AND($D16="V",$E16="H"),-$F16,IF(AND($D16="V",$E16="T"),$F16,0))</f>
        <v>0</v>
      </c>
      <c r="V16" s="152">
        <f>IF($G$1&lt;6,0,IF(AND($D16="V",$E16="H"),$F16,IF(AND($D16="V",NOT($E16="H")),-$F16,IF($G16="V",$F16,IF(AND($E16="B",NOT($D16="V")),$F16/($G$1-1),IF($E16="X",($F16*AC16)-#REF!,0))))))</f>
        <v>0</v>
      </c>
      <c r="W16" s="154">
        <f>IF(AND(D16="S",E16="H"),1,IF(AND(D16="B",E16="H"),2,IF(AND(D16="G",E16="A"),3,IF(AND(D16="G",E16="D"),4,IF(AND(D16="R",E16="A"),5,IF(AND(D16="R",E16="D"),6,IF(AND(D16="C",E16="A"),7,IF(AND(D16="C",E16="D"),8,IF(AND(D16="L",E16="A"),9,IF(AND(D16="L",E16="D"),10,IF(AND(D16="O",E16="A"),11,IF(AND(D16="O",E16="D"),12,IF(AND(D16="V",E16="A"),13,IF(AND(D16="V",E16="D"),14,0))))))))))))))</f>
        <v>0</v>
      </c>
      <c r="X16" s="155">
        <f>IF(NOT(SUMIF($W$6:$W16,1,$I$6:$I16)=0),(SUMIF($W$6:$W16,3,$F$6:$F16)-SUMIF($AE$6:$AE16,3,$F$6:$F16))/ABS(SUMIF($W$6:$W16,1,$I$6:$I16)),0)</f>
        <v>0</v>
      </c>
      <c r="Y16" s="155">
        <f>IF(NOT(SUMIF($W$6:$W16,1,$I$6:$I16)=0),(SUMIF($W$6:$W16,5,$F$6:$F16)-SUMIF($AE$6:$AE16,5,$F$6:$F16))/ABS(SUMIF($W$6:$W16,1,$I$6:$I16)),0)</f>
        <v>0</v>
      </c>
      <c r="Z16" s="155">
        <f>IF(NOT(SUMIF($W$6:$W16,1,$I$6:$I16)=0),(SUMIF($W$6:$W16,7,$F$6:$F16)-SUMIF($AE$6:$AE16,7,$F$6:$F16))/ABS(SUMIF($W$6:$W16,1,$I$6:$I16)),0)</f>
        <v>0</v>
      </c>
      <c r="AA16" s="155">
        <f>IF(NOT(SUMIF($W$6:$W16,1,$I$6:$I16)=0),(SUMIF($W$6:$W16,9,$F$6:$F16)-SUMIF($AE$6:$AE16,9,$F$6:$F16))/ABS(SUMIF($W$6:$W16,1,$I$6:$I16)),0)</f>
        <v>0</v>
      </c>
      <c r="AB16" s="155">
        <f>IF(NOT(SUMIF($W$6:$W16,1,$I$6:$I16)=0),(SUMIF($W$6:$W16,11,$F$6:$F16)-SUMIF($AE$6:$AE16,11,$F$6:$F16))/ABS(SUMIF($W$6:$W16,1,$I$6:$I16)),0)</f>
        <v>0</v>
      </c>
      <c r="AC16" s="155">
        <f>IF(NOT(SUMIF($W$6:$W16,1,$I$6:$I16)=0),(SUMIF($W$6:$W16,13,$F$6:$F16)-SUMIF($AE$6:$AE16,13,$F$6:$F16))/ABS(SUMIF($W$6:$W16,1,$I$6:$I16)),0)</f>
        <v>0</v>
      </c>
      <c r="AD16" s="155">
        <f>IF(SUM($W$6:$W16)+SUM($AE$6:$AE16)=0,0,1-X16-Y16-Z16-AA16-AB16-AC16)</f>
        <v>0</v>
      </c>
      <c r="AE16" s="156">
        <f>IF(AND($D16="S",$E16="T"),1,IF(AND($D16="B",$E16="A"),2,IF(AND($G16="G",$E16="A"),3,IF(AND($G16="G",$E16="D"),4,IF(AND($G16="R",$E16="A"),5,IF(AND($G16="R",$E16="D"),6,IF(AND($G16="C",$E16="A"),7,IF(AND($G16="C",$E16="D"),8,IF(AND($G16="L",$E16="A"),9,IF(AND($G16="L",$E16="D"),10,IF(AND($G16="O",$E16="A"),11,IF(AND($G16="O",$E16="D"),12,IF(AND($G16="V",$E16="A"),13,IF(AND($G16="V",$E16="D"),14,IF(AND($E16="A",$G16="B"),15,0)))))))))))))))</f>
        <v>0</v>
      </c>
      <c r="AF16" s="157">
        <f>IF(AND(D16="B",E16="H"),A16,IF(AND(G16="B",OR(E16="A",E16="D")),A16,0))</f>
        <v>0</v>
      </c>
    </row>
    <row r="17" ht="12.7" customHeight="1">
      <c r="A17" s="143">
        <f>IF($E17="H",-$F17,IF($E17="T",$F17,IF(AND($E17="A",$G17="B"),$F17,IF(AND(E17="D",G17="B"),F17*0.8,0))))</f>
        <v>0</v>
      </c>
      <c r="B17" s="144">
        <f>$B16-$A17</f>
        <v>0</v>
      </c>
      <c r="C17" s="144">
        <f>IF(OR($E17="Z",AND($E17="H",$D17="B")),$F17,IF(AND($D17="B",$E17="Ü"),-$F17,IF($E17="X",$F17*$AD17,IF(AND(E17="D",G17="B"),F17*0.2,IF(AND(D17="S",E17="H"),$F17*H17/100,0)))))</f>
        <v>0</v>
      </c>
      <c r="D17" s="145"/>
      <c r="E17" s="146"/>
      <c r="F17" s="147">
        <f>IF(AND(D17="G",E17="S"),ROUND(SUM($L$6:$L16)*H17/100,-2),IF(AND(D17="R",E17="S"),ROUND(SUM(N$6:N16)*H17/100,-2),IF(AND(D17="C",E17="S"),ROUND(SUM(P$6:P16)*H17/100,-2),IF(AND(D17="L",E17="S"),ROUND(SUM(R$6:R16)*H17/100,-2),IF(AND(D17="O",E17="S"),ROUND(SUM(T$6:T16)*H17/100,-2),IF(AND(D17="V",E17="S"),ROUND(SUM(V$6:V16)*H17/100,-2),IF(AND(D17="G",E17="Z"),ABS(ROUND(SUM(K$6:K16)*H17/100,-2)),IF(AND(D17="R",E17="Z"),ABS(ROUND(SUM(M$6:M16)*H17/100,-2)),IF(AND(D17="C",E17="Z"),ABS(ROUND(SUM(O$6:O16)*H17/100,-2)),IF(AND(D17="L",E17="Z"),ABS(ROUND(SUM(Q$6:Q16)*H17/100,-2)),IF(AND(D17="O",E17="Z"),ABS(ROUND(SUM(S$6:S16)*H17/100,-2)),IF(AND(D17="V",E17="Z"),ABS(ROUND(SUM(U$6:U16)*H17/100,-2)),IF(E17="X",ABS(ROUND(SUM(I$6:I16)*H17/100,-2)),IF(AND(D17="B",E17="H"),80000,0))))))))))))))</f>
        <v>0</v>
      </c>
      <c r="G17" s="148"/>
      <c r="H17" s="149">
        <v>5</v>
      </c>
      <c r="I17" s="144">
        <f>IF(AND($D17="S",$E17="H"),-$F17,IF(AND($D17="S",$E17="T"),$F17,0))</f>
        <v>0</v>
      </c>
      <c r="J17" s="150">
        <f>IF(AND($D17="S",OR($E17="Ü",$E17="T",$E17="A",$E17="D")),-$F17,IF(AND($G17="S",$E17="Ü"),$F17,IF(E17="S",$F17,IF(AND(D17="S",E17="H"),$F17*(100-H17)/100,IF(E17="X",-F17,0)))))</f>
        <v>0</v>
      </c>
      <c r="K17" s="151">
        <f>IF(AND($D17="G",$E17="H"),-$F17,IF(AND($D17="G",$E17="T"),$F17,0))</f>
        <v>0</v>
      </c>
      <c r="L17" s="152">
        <f>IF(AND($D17="G",$E17="H"),$F17,IF(AND($D17="G",NOT($E17="H")),-$F17,IF($G17="G",$F17,IF(AND($E17="B",NOT($D17="G")),$F17/($G$1-1),IF($E17="X",$F17*X17,0)))))</f>
        <v>0</v>
      </c>
      <c r="M17" s="153">
        <f>IF(AND($D17="R",$E17="H"),-$F17,IF(AND($D17="R",$E17="T"),$F17,0))</f>
        <v>0</v>
      </c>
      <c r="N17" s="152">
        <f>IF(AND($D17="R",$E17="H"),$F17,IF(AND($D17="R",NOT($E17="H")),-$F17,IF($G17="R",$F17,IF(AND($E17="B",NOT($D17="R")),$F17/($G$1-1),IF($E17="X",$F17*Y17,0)))))</f>
        <v>0</v>
      </c>
      <c r="O17" s="153">
        <f>IF(AND($D17="C",$E17="H"),-$F17,IF(AND($D17="C",$E17="T"),$F17,0))</f>
        <v>0</v>
      </c>
      <c r="P17" s="152">
        <f>IF($G$1&lt;3,0,IF(AND($D17="C",$E17="H"),$F17,IF(AND($D17="C",NOT($E17="H")),-$F17,IF($G17="C",$F17,IF(AND($E17="B",NOT($D17="C")),$F17/($G$1-1),IF($E17="X",$F17*Z17,0))))))</f>
        <v>0</v>
      </c>
      <c r="Q17" s="153">
        <f>IF(AND($D17="L",$E17="H"),-$F17,IF(AND($D17="L",$E17="T"),$F17,0))</f>
        <v>0</v>
      </c>
      <c r="R17" s="152">
        <f>IF($G$1&lt;4,0,IF(AND($D17="L",$E17="H"),$F17,IF(AND($D17="L",NOT($E17="H")),-$F17,IF($G17="L",$F17,IF(AND($E17="B",NOT($D17="L")),$F17/($G$1-1),IF($E17="X",$F17*AA17,0))))))</f>
        <v>0</v>
      </c>
      <c r="S17" s="153">
        <f>IF(AND($D17="O",$E17="H"),-$F17,IF(AND($D17="O",$E17="T"),$F17,0))</f>
        <v>0</v>
      </c>
      <c r="T17" s="152">
        <f>IF($G$1&lt;5,0,IF(AND($D17="O",$E17="H"),$F17,IF(AND($D17="O",NOT($E17="H")),-$F17,IF($G17="O",$F17,IF(AND($E17="B",NOT($D17="O")),$F17/($G$1-1),IF($E17="X",$F17*AB17,0))))))</f>
        <v>0</v>
      </c>
      <c r="U17" s="153">
        <f>IF(AND($D17="V",$E17="H"),-$F17,IF(AND($D17="V",$E17="T"),$F17,0))</f>
        <v>0</v>
      </c>
      <c r="V17" s="152">
        <f>IF($G$1&lt;6,0,IF(AND($D17="V",$E17="H"),$F17,IF(AND($D17="V",NOT($E17="H")),-$F17,IF($G17="V",$F17,IF(AND($E17="B",NOT($D17="V")),$F17/($G$1-1),IF($E17="X",($F17*AC17)-#REF!,0))))))</f>
        <v>0</v>
      </c>
      <c r="W17" s="158">
        <f>IF(AND(D17="S",E17="H"),1,IF(AND(D17="B",E17="H"),2,IF(AND(D17="G",E17="A"),3,IF(AND(D17="G",E17="D"),4,IF(AND(D17="R",E17="A"),5,IF(AND(D17="R",E17="D"),6,IF(AND(D17="C",E17="A"),7,IF(AND(D17="C",E17="D"),8,IF(AND(D17="L",E17="A"),9,IF(AND(D17="L",E17="D"),10,IF(AND(D17="O",E17="A"),11,IF(AND(D17="O",E17="D"),12,IF(AND(D17="V",E17="A"),13,IF(AND(D17="V",E17="D"),14,0))))))))))))))</f>
        <v>0</v>
      </c>
      <c r="X17" s="159">
        <f>IF(NOT(SUMIF($W$6:$W17,1,$I$6:$I17)=0),(SUMIF($W$6:$W17,3,$F$6:$F17)-SUMIF($AE$6:$AE17,3,$F$6:$F17))/ABS(SUMIF($W$6:$W17,1,$I$6:$I17)),0)</f>
        <v>0</v>
      </c>
      <c r="Y17" s="159">
        <f>IF(NOT(SUMIF($W$6:$W17,1,$I$6:$I17)=0),(SUMIF($W$6:$W17,5,$F$6:$F17)-SUMIF($AE$6:$AE17,5,$F$6:$F17))/ABS(SUMIF($W$6:$W17,1,$I$6:$I17)),0)</f>
        <v>0</v>
      </c>
      <c r="Z17" s="159">
        <f>IF(NOT(SUMIF($W$6:$W17,1,$I$6:$I17)=0),(SUMIF($W$6:$W17,7,$F$6:$F17)-SUMIF($AE$6:$AE17,7,$F$6:$F17))/ABS(SUMIF($W$6:$W17,1,$I$6:$I17)),0)</f>
        <v>0</v>
      </c>
      <c r="AA17" s="159">
        <f>IF(NOT(SUMIF($W$6:$W17,1,$I$6:$I17)=0),(SUMIF($W$6:$W17,9,$F$6:$F17)-SUMIF($AE$6:$AE17,9,$F$6:$F17))/ABS(SUMIF($W$6:$W17,1,$I$6:$I17)),0)</f>
        <v>0</v>
      </c>
      <c r="AB17" s="159">
        <f>IF(NOT(SUMIF($W$6:$W17,1,$I$6:$I17)=0),(SUMIF($W$6:$W17,11,$F$6:$F17)-SUMIF($AE$6:$AE17,11,$F$6:$F17))/ABS(SUMIF($W$6:$W17,1,$I$6:$I17)),0)</f>
        <v>0</v>
      </c>
      <c r="AC17" s="159">
        <f>IF(NOT(SUMIF($W$6:$W17,1,$I$6:$I17)=0),(SUMIF($W$6:$W17,13,$F$6:$F17)-SUMIF($AE$6:$AE17,13,$F$6:$F17))/ABS(SUMIF($W$6:$W17,1,$I$6:$I17)),0)</f>
        <v>0</v>
      </c>
      <c r="AD17" s="159">
        <f>IF(SUM($W$6:$W17)+SUM($AE$6:$AE17)=0,0,1-X17-Y17-Z17-AA17-AB17-AC17)</f>
        <v>0</v>
      </c>
      <c r="AE17" s="160">
        <f>IF(AND($D17="S",$E17="T"),1,IF(AND($D17="B",$E17="A"),2,IF(AND($G17="G",$E17="A"),3,IF(AND($G17="G",$E17="D"),4,IF(AND($G17="R",$E17="A"),5,IF(AND($G17="R",$E17="D"),6,IF(AND($G17="C",$E17="A"),7,IF(AND($G17="C",$E17="D"),8,IF(AND($G17="L",$E17="A"),9,IF(AND($G17="L",$E17="D"),10,IF(AND($G17="O",$E17="A"),11,IF(AND($G17="O",$E17="D"),12,IF(AND($G17="V",$E17="A"),13,IF(AND($G17="V",$E17="D"),14,IF(AND($E17="A",$G17="B"),15,0)))))))))))))))</f>
        <v>0</v>
      </c>
      <c r="AF17" s="161">
        <f>IF(AND(D17="B",E17="H"),A17,IF(AND(G17="B",OR(E17="A",E17="D")),A17,0))</f>
        <v>0</v>
      </c>
    </row>
    <row r="18" ht="12.7" customHeight="1">
      <c r="A18" s="143">
        <f>IF($E18="H",-$F18,IF($E18="T",$F18,IF(AND($E18="A",$G18="B"),$F18,IF(AND(E18="D",G18="B"),F18*0.8,0))))</f>
        <v>0</v>
      </c>
      <c r="B18" s="144">
        <f>$B17-$A18</f>
        <v>0</v>
      </c>
      <c r="C18" s="144">
        <f>IF(OR($E18="Z",AND($E18="H",$D18="B")),$F18,IF(AND($D18="B",$E18="Ü"),-$F18,IF($E18="X",$F18*$AD18,IF(AND(E18="D",G18="B"),F18*0.2,IF(AND(D18="S",E18="H"),$F18*H18/100,0)))))</f>
        <v>0</v>
      </c>
      <c r="D18" s="145"/>
      <c r="E18" s="146"/>
      <c r="F18" s="147">
        <f>IF(AND(D18="G",E18="S"),ROUND(SUM($L$6:$L17)*H18/100,-2),IF(AND(D18="R",E18="S"),ROUND(SUM(N$6:N17)*H18/100,-2),IF(AND(D18="C",E18="S"),ROUND(SUM(P$6:P17)*H18/100,-2),IF(AND(D18="L",E18="S"),ROUND(SUM(R$6:R17)*H18/100,-2),IF(AND(D18="O",E18="S"),ROUND(SUM(T$6:T17)*H18/100,-2),IF(AND(D18="V",E18="S"),ROUND(SUM(V$6:V17)*H18/100,-2),IF(AND(D18="G",E18="Z"),ABS(ROUND(SUM(K$6:K17)*H18/100,-2)),IF(AND(D18="R",E18="Z"),ABS(ROUND(SUM(M$6:M17)*H18/100,-2)),IF(AND(D18="C",E18="Z"),ABS(ROUND(SUM(O$6:O17)*H18/100,-2)),IF(AND(D18="L",E18="Z"),ABS(ROUND(SUM(Q$6:Q17)*H18/100,-2)),IF(AND(D18="O",E18="Z"),ABS(ROUND(SUM(S$6:S17)*H18/100,-2)),IF(AND(D18="V",E18="Z"),ABS(ROUND(SUM(U$6:U17)*H18/100,-2)),IF(E18="X",ABS(ROUND(SUM(I$6:I17)*H18/100,-2)),IF(AND(D18="B",E18="H"),80000,0))))))))))))))</f>
        <v>0</v>
      </c>
      <c r="G18" s="148"/>
      <c r="H18" s="149">
        <v>5</v>
      </c>
      <c r="I18" s="144">
        <f>IF(AND($D18="S",$E18="H"),-$F18,IF(AND($D18="S",$E18="T"),$F18,0))</f>
        <v>0</v>
      </c>
      <c r="J18" s="150">
        <f>IF(AND($D18="S",OR($E18="Ü",$E18="T",$E18="A",$E18="D")),-$F18,IF(AND($G18="S",$E18="Ü"),$F18,IF(E18="S",$F18,IF(AND(D18="S",E18="H"),$F18*(100-H18)/100,IF(E18="X",-F18,0)))))</f>
        <v>0</v>
      </c>
      <c r="K18" s="151">
        <f>IF(AND($D18="G",$E18="H"),-$F18,IF(AND($D18="G",$E18="T"),$F18,0))</f>
        <v>0</v>
      </c>
      <c r="L18" s="152">
        <f>IF(AND($D18="G",$E18="H"),$F18,IF(AND($D18="G",NOT($E18="H")),-$F18,IF($G18="G",$F18,IF(AND($E18="B",NOT($D18="G")),$F18/($G$1-1),IF($E18="X",$F18*X18,0)))))</f>
        <v>0</v>
      </c>
      <c r="M18" s="153">
        <f>IF(AND($D18="R",$E18="H"),-$F18,IF(AND($D18="R",$E18="T"),$F18,0))</f>
        <v>0</v>
      </c>
      <c r="N18" s="152">
        <f>IF(AND($D18="R",$E18="H"),$F18,IF(AND($D18="R",NOT($E18="H")),-$F18,IF($G18="R",$F18,IF(AND($E18="B",NOT($D18="R")),$F18/($G$1-1),IF($E18="X",$F18*Y18,0)))))</f>
        <v>0</v>
      </c>
      <c r="O18" s="153">
        <f>IF(AND($D18="C",$E18="H"),-$F18,IF(AND($D18="C",$E18="T"),$F18,0))</f>
        <v>0</v>
      </c>
      <c r="P18" s="152">
        <f>IF($G$1&lt;3,0,IF(AND($D18="C",$E18="H"),$F18,IF(AND($D18="C",NOT($E18="H")),-$F18,IF($G18="C",$F18,IF(AND($E18="B",NOT($D18="C")),$F18/($G$1-1),IF($E18="X",$F18*Z18,0))))))</f>
        <v>0</v>
      </c>
      <c r="Q18" s="153">
        <f>IF(AND($D18="L",$E18="H"),-$F18,IF(AND($D18="L",$E18="T"),$F18,0))</f>
        <v>0</v>
      </c>
      <c r="R18" s="152">
        <f>IF($G$1&lt;4,0,IF(AND($D18="L",$E18="H"),$F18,IF(AND($D18="L",NOT($E18="H")),-$F18,IF($G18="L",$F18,IF(AND($E18="B",NOT($D18="L")),$F18/($G$1-1),IF($E18="X",$F18*AA18,0))))))</f>
        <v>0</v>
      </c>
      <c r="S18" s="153">
        <f>IF(AND($D18="O",$E18="H"),-$F18,IF(AND($D18="O",$E18="T"),$F18,0))</f>
        <v>0</v>
      </c>
      <c r="T18" s="152">
        <f>IF($G$1&lt;5,0,IF(AND($D18="O",$E18="H"),$F18,IF(AND($D18="O",NOT($E18="H")),-$F18,IF($G18="O",$F18,IF(AND($E18="B",NOT($D18="O")),$F18/($G$1-1),IF($E18="X",$F18*AB18,0))))))</f>
        <v>0</v>
      </c>
      <c r="U18" s="153">
        <f>IF(AND($D18="V",$E18="H"),-$F18,IF(AND($D18="V",$E18="T"),$F18,0))</f>
        <v>0</v>
      </c>
      <c r="V18" s="152">
        <f>IF($G$1&lt;6,0,IF(AND($D18="V",$E18="H"),$F18,IF(AND($D18="V",NOT($E18="H")),-$F18,IF($G18="V",$F18,IF(AND($E18="B",NOT($D18="V")),$F18/($G$1-1),IF($E18="X",($F18*AC18)-#REF!,0))))))</f>
        <v>0</v>
      </c>
      <c r="W18" s="154">
        <f>IF(AND(D18="S",E18="H"),1,IF(AND(D18="B",E18="H"),2,IF(AND(D18="G",E18="A"),3,IF(AND(D18="G",E18="D"),4,IF(AND(D18="R",E18="A"),5,IF(AND(D18="R",E18="D"),6,IF(AND(D18="C",E18="A"),7,IF(AND(D18="C",E18="D"),8,IF(AND(D18="L",E18="A"),9,IF(AND(D18="L",E18="D"),10,IF(AND(D18="O",E18="A"),11,IF(AND(D18="O",E18="D"),12,IF(AND(D18="V",E18="A"),13,IF(AND(D18="V",E18="D"),14,0))))))))))))))</f>
        <v>0</v>
      </c>
      <c r="X18" s="155">
        <f>IF(NOT(SUMIF($W$6:$W18,1,$I$6:$I18)=0),(SUMIF($W$6:$W18,3,$F$6:$F18)-SUMIF($AE$6:$AE18,3,$F$6:$F18))/ABS(SUMIF($W$6:$W18,1,$I$6:$I18)),0)</f>
        <v>0</v>
      </c>
      <c r="Y18" s="155">
        <f>IF(NOT(SUMIF($W$6:$W18,1,$I$6:$I18)=0),(SUMIF($W$6:$W18,5,$F$6:$F18)-SUMIF($AE$6:$AE18,5,$F$6:$F18))/ABS(SUMIF($W$6:$W18,1,$I$6:$I18)),0)</f>
        <v>0</v>
      </c>
      <c r="Z18" s="155">
        <f>IF(NOT(SUMIF($W$6:$W18,1,$I$6:$I18)=0),(SUMIF($W$6:$W18,7,$F$6:$F18)-SUMIF($AE$6:$AE18,7,$F$6:$F18))/ABS(SUMIF($W$6:$W18,1,$I$6:$I18)),0)</f>
        <v>0</v>
      </c>
      <c r="AA18" s="155">
        <f>IF(NOT(SUMIF($W$6:$W18,1,$I$6:$I18)=0),(SUMIF($W$6:$W18,9,$F$6:$F18)-SUMIF($AE$6:$AE18,9,$F$6:$F18))/ABS(SUMIF($W$6:$W18,1,$I$6:$I18)),0)</f>
        <v>0</v>
      </c>
      <c r="AB18" s="155">
        <f>IF(NOT(SUMIF($W$6:$W18,1,$I$6:$I18)=0),(SUMIF($W$6:$W18,11,$F$6:$F18)-SUMIF($AE$6:$AE18,11,$F$6:$F18))/ABS(SUMIF($W$6:$W18,1,$I$6:$I18)),0)</f>
        <v>0</v>
      </c>
      <c r="AC18" s="155">
        <f>IF(NOT(SUMIF($W$6:$W18,1,$I$6:$I18)=0),(SUMIF($W$6:$W18,13,$F$6:$F18)-SUMIF($AE$6:$AE18,13,$F$6:$F18))/ABS(SUMIF($W$6:$W18,1,$I$6:$I18)),0)</f>
        <v>0</v>
      </c>
      <c r="AD18" s="155">
        <f>IF(SUM($W$6:$W18)+SUM($AE$6:$AE18)=0,0,1-X18-Y18-Z18-AA18-AB18-AC18)</f>
        <v>0</v>
      </c>
      <c r="AE18" s="156">
        <f>IF(AND($D18="S",$E18="T"),1,IF(AND($D18="B",$E18="A"),2,IF(AND($G18="G",$E18="A"),3,IF(AND($G18="G",$E18="D"),4,IF(AND($G18="R",$E18="A"),5,IF(AND($G18="R",$E18="D"),6,IF(AND($G18="C",$E18="A"),7,IF(AND($G18="C",$E18="D"),8,IF(AND($G18="L",$E18="A"),9,IF(AND($G18="L",$E18="D"),10,IF(AND($G18="O",$E18="A"),11,IF(AND($G18="O",$E18="D"),12,IF(AND($G18="V",$E18="A"),13,IF(AND($G18="V",$E18="D"),14,IF(AND($E18="A",$G18="B"),15,0)))))))))))))))</f>
        <v>0</v>
      </c>
      <c r="AF18" s="157">
        <f>IF(AND(D18="B",E18="H"),A18,IF(AND(G18="B",OR(E18="A",E18="D")),A18,0))</f>
        <v>0</v>
      </c>
    </row>
    <row r="19" ht="12.7" customHeight="1">
      <c r="A19" s="143">
        <f>IF($E19="H",-$F19,IF($E19="T",$F19,IF(AND($E19="A",$G19="B"),$F19,IF(AND(E19="D",G19="B"),F19*0.8,0))))</f>
        <v>0</v>
      </c>
      <c r="B19" s="144">
        <f>$B18-$A19</f>
        <v>0</v>
      </c>
      <c r="C19" s="144">
        <f>IF(OR($E19="Z",AND($E19="H",$D19="B")),$F19,IF(AND($D19="B",$E19="Ü"),-$F19,IF($E19="X",$F19*$AD19,IF(AND(E19="D",G19="B"),F19*0.2,IF(AND(D19="S",E19="H"),$F19*H19/100,0)))))</f>
        <v>0</v>
      </c>
      <c r="D19" s="145"/>
      <c r="E19" s="146"/>
      <c r="F19" s="147">
        <f>IF(AND(D19="G",E19="S"),ROUND(SUM($L$6:$L18)*H19/100,-2),IF(AND(D19="R",E19="S"),ROUND(SUM(N$6:N18)*H19/100,-2),IF(AND(D19="C",E19="S"),ROUND(SUM(P$6:P18)*H19/100,-2),IF(AND(D19="L",E19="S"),ROUND(SUM(R$6:R18)*H19/100,-2),IF(AND(D19="O",E19="S"),ROUND(SUM(T$6:T18)*H19/100,-2),IF(AND(D19="V",E19="S"),ROUND(SUM(V$6:V18)*H19/100,-2),IF(AND(D19="G",E19="Z"),ABS(ROUND(SUM(K$6:K18)*H19/100,-2)),IF(AND(D19="R",E19="Z"),ABS(ROUND(SUM(M$6:M18)*H19/100,-2)),IF(AND(D19="C",E19="Z"),ABS(ROUND(SUM(O$6:O18)*H19/100,-2)),IF(AND(D19="L",E19="Z"),ABS(ROUND(SUM(Q$6:Q18)*H19/100,-2)),IF(AND(D19="O",E19="Z"),ABS(ROUND(SUM(S$6:S18)*H19/100,-2)),IF(AND(D19="V",E19="Z"),ABS(ROUND(SUM(U$6:U18)*H19/100,-2)),IF(E19="X",ABS(ROUND(SUM(I$6:I18)*H19/100,-2)),IF(AND(D19="B",E19="H"),80000,0))))))))))))))</f>
        <v>0</v>
      </c>
      <c r="G19" s="148"/>
      <c r="H19" s="149">
        <v>5</v>
      </c>
      <c r="I19" s="144">
        <f>IF(AND($D19="S",$E19="H"),-$F19,IF(AND($D19="S",$E19="T"),$F19,0))</f>
        <v>0</v>
      </c>
      <c r="J19" s="150">
        <f>IF(AND($D19="S",OR($E19="Ü",$E19="T",$E19="A",$E19="D")),-$F19,IF(AND($G19="S",$E19="Ü"),$F19,IF(E19="S",$F19,IF(AND(D19="S",E19="H"),$F19*(100-H19)/100,IF(E19="X",-F19,0)))))</f>
        <v>0</v>
      </c>
      <c r="K19" s="151">
        <f>IF(AND($D19="G",$E19="H"),-$F19,IF(AND($D19="G",$E19="T"),$F19,0))</f>
        <v>0</v>
      </c>
      <c r="L19" s="152">
        <f>IF(AND($D19="G",$E19="H"),$F19,IF(AND($D19="G",NOT($E19="H")),-$F19,IF($G19="G",$F19,IF(AND($E19="B",NOT($D19="G")),$F19/($G$1-1),IF($E19="X",$F19*X19,0)))))</f>
        <v>0</v>
      </c>
      <c r="M19" s="153">
        <f>IF(AND($D19="R",$E19="H"),-$F19,IF(AND($D19="R",$E19="T"),$F19,0))</f>
        <v>0</v>
      </c>
      <c r="N19" s="152">
        <f>IF(AND($D19="R",$E19="H"),$F19,IF(AND($D19="R",NOT($E19="H")),-$F19,IF($G19="R",$F19,IF(AND($E19="B",NOT($D19="R")),$F19/($G$1-1),IF($E19="X",$F19*Y19,0)))))</f>
        <v>0</v>
      </c>
      <c r="O19" s="153">
        <f>IF(AND($D19="C",$E19="H"),-$F19,IF(AND($D19="C",$E19="T"),$F19,0))</f>
        <v>0</v>
      </c>
      <c r="P19" s="152">
        <f>IF($G$1&lt;3,0,IF(AND($D19="C",$E19="H"),$F19,IF(AND($D19="C",NOT($E19="H")),-$F19,IF($G19="C",$F19,IF(AND($E19="B",NOT($D19="C")),$F19/($G$1-1),IF($E19="X",$F19*Z19,0))))))</f>
        <v>0</v>
      </c>
      <c r="Q19" s="153">
        <f>IF(AND($D19="L",$E19="H"),-$F19,IF(AND($D19="L",$E19="T"),$F19,0))</f>
        <v>0</v>
      </c>
      <c r="R19" s="152">
        <f>IF($G$1&lt;4,0,IF(AND($D19="L",$E19="H"),$F19,IF(AND($D19="L",NOT($E19="H")),-$F19,IF($G19="L",$F19,IF(AND($E19="B",NOT($D19="L")),$F19/($G$1-1),IF($E19="X",$F19*AA19,0))))))</f>
        <v>0</v>
      </c>
      <c r="S19" s="153">
        <f>IF(AND($D19="O",$E19="H"),-$F19,IF(AND($D19="O",$E19="T"),$F19,0))</f>
        <v>0</v>
      </c>
      <c r="T19" s="152">
        <f>IF($G$1&lt;5,0,IF(AND($D19="O",$E19="H"),$F19,IF(AND($D19="O",NOT($E19="H")),-$F19,IF($G19="O",$F19,IF(AND($E19="B",NOT($D19="O")),$F19/($G$1-1),IF($E19="X",$F19*AB19,0))))))</f>
        <v>0</v>
      </c>
      <c r="U19" s="153">
        <f>IF(AND($D19="V",$E19="H"),-$F19,IF(AND($D19="V",$E19="T"),$F19,0))</f>
        <v>0</v>
      </c>
      <c r="V19" s="152">
        <f>IF($G$1&lt;6,0,IF(AND($D19="V",$E19="H"),$F19,IF(AND($D19="V",NOT($E19="H")),-$F19,IF($G19="V",$F19,IF(AND($E19="B",NOT($D19="V")),$F19/($G$1-1),IF($E19="X",($F19*AC19)-#REF!,0))))))</f>
        <v>0</v>
      </c>
      <c r="W19" s="158">
        <f>IF(AND(D19="S",E19="H"),1,IF(AND(D19="B",E19="H"),2,IF(AND(D19="G",E19="A"),3,IF(AND(D19="G",E19="D"),4,IF(AND(D19="R",E19="A"),5,IF(AND(D19="R",E19="D"),6,IF(AND(D19="C",E19="A"),7,IF(AND(D19="C",E19="D"),8,IF(AND(D19="L",E19="A"),9,IF(AND(D19="L",E19="D"),10,IF(AND(D19="O",E19="A"),11,IF(AND(D19="O",E19="D"),12,IF(AND(D19="V",E19="A"),13,IF(AND(D19="V",E19="D"),14,0))))))))))))))</f>
        <v>0</v>
      </c>
      <c r="X19" s="159">
        <f>IF(NOT(SUMIF($W$6:$W19,1,$I$6:$I19)=0),(SUMIF($W$6:$W19,3,$F$6:$F19)-SUMIF($AE$6:$AE19,3,$F$6:$F19))/ABS(SUMIF($W$6:$W19,1,$I$6:$I19)),0)</f>
        <v>0</v>
      </c>
      <c r="Y19" s="159">
        <f>IF(NOT(SUMIF($W$6:$W19,1,$I$6:$I19)=0),(SUMIF($W$6:$W19,5,$F$6:$F19)-SUMIF($AE$6:$AE19,5,$F$6:$F19))/ABS(SUMIF($W$6:$W19,1,$I$6:$I19)),0)</f>
        <v>0</v>
      </c>
      <c r="Z19" s="159">
        <f>IF(NOT(SUMIF($W$6:$W19,1,$I$6:$I19)=0),(SUMIF($W$6:$W19,7,$F$6:$F19)-SUMIF($AE$6:$AE19,7,$F$6:$F19))/ABS(SUMIF($W$6:$W19,1,$I$6:$I19)),0)</f>
        <v>0</v>
      </c>
      <c r="AA19" s="159">
        <f>IF(NOT(SUMIF($W$6:$W19,1,$I$6:$I19)=0),(SUMIF($W$6:$W19,9,$F$6:$F19)-SUMIF($AE$6:$AE19,9,$F$6:$F19))/ABS(SUMIF($W$6:$W19,1,$I$6:$I19)),0)</f>
        <v>0</v>
      </c>
      <c r="AB19" s="159">
        <f>IF(NOT(SUMIF($W$6:$W19,1,$I$6:$I19)=0),(SUMIF($W$6:$W19,11,$F$6:$F19)-SUMIF($AE$6:$AE19,11,$F$6:$F19))/ABS(SUMIF($W$6:$W19,1,$I$6:$I19)),0)</f>
        <v>0</v>
      </c>
      <c r="AC19" s="159">
        <f>IF(NOT(SUMIF($W$6:$W19,1,$I$6:$I19)=0),(SUMIF($W$6:$W19,13,$F$6:$F19)-SUMIF($AE$6:$AE19,13,$F$6:$F19))/ABS(SUMIF($W$6:$W19,1,$I$6:$I19)),0)</f>
        <v>0</v>
      </c>
      <c r="AD19" s="159">
        <f>IF(SUM($W$6:$W19)+SUM($AE$6:$AE19)=0,0,1-X19-Y19-Z19-AA19-AB19-AC19)</f>
        <v>0</v>
      </c>
      <c r="AE19" s="160">
        <f>IF(AND($D19="S",$E19="T"),1,IF(AND($D19="B",$E19="A"),2,IF(AND($G19="G",$E19="A"),3,IF(AND($G19="G",$E19="D"),4,IF(AND($G19="R",$E19="A"),5,IF(AND($G19="R",$E19="D"),6,IF(AND($G19="C",$E19="A"),7,IF(AND($G19="C",$E19="D"),8,IF(AND($G19="L",$E19="A"),9,IF(AND($G19="L",$E19="D"),10,IF(AND($G19="O",$E19="A"),11,IF(AND($G19="O",$E19="D"),12,IF(AND($G19="V",$E19="A"),13,IF(AND($G19="V",$E19="D"),14,IF(AND($E19="A",$G19="B"),15,0)))))))))))))))</f>
        <v>0</v>
      </c>
      <c r="AF19" s="161">
        <f>IF(AND(D19="B",E19="H"),A19,IF(AND(G19="B",OR(E19="A",E19="D")),A19,0))</f>
        <v>0</v>
      </c>
    </row>
    <row r="20" ht="12.7" customHeight="1">
      <c r="A20" s="143">
        <f>IF($E20="H",-$F20,IF($E20="T",$F20,IF(AND($E20="A",$G20="B"),$F20,IF(AND(E20="D",G20="B"),F20*0.8,0))))</f>
        <v>0</v>
      </c>
      <c r="B20" s="144">
        <f>$B19-$A20</f>
        <v>0</v>
      </c>
      <c r="C20" s="144">
        <f>IF(OR($E20="Z",AND($E20="H",$D20="B")),$F20,IF(AND($D20="B",$E20="Ü"),-$F20,IF($E20="X",$F20*$AD20,IF(AND(E20="D",G20="B"),F20*0.2,IF(AND(D20="S",E20="H"),$F20*H20/100,0)))))</f>
        <v>0</v>
      </c>
      <c r="D20" s="145"/>
      <c r="E20" s="146"/>
      <c r="F20" s="147">
        <f>IF(AND(D20="G",E20="S"),ROUND(SUM($L$6:$L19)*H20/100,-2),IF(AND(D20="R",E20="S"),ROUND(SUM(N$6:N19)*H20/100,-2),IF(AND(D20="C",E20="S"),ROUND(SUM(P$6:P19)*H20/100,-2),IF(AND(D20="L",E20="S"),ROUND(SUM(R$6:R19)*H20/100,-2),IF(AND(D20="O",E20="S"),ROUND(SUM(T$6:T19)*H20/100,-2),IF(AND(D20="V",E20="S"),ROUND(SUM(V$6:V19)*H20/100,-2),IF(AND(D20="G",E20="Z"),ABS(ROUND(SUM(K$6:K19)*H20/100,-2)),IF(AND(D20="R",E20="Z"),ABS(ROUND(SUM(M$6:M19)*H20/100,-2)),IF(AND(D20="C",E20="Z"),ABS(ROUND(SUM(O$6:O19)*H20/100,-2)),IF(AND(D20="L",E20="Z"),ABS(ROUND(SUM(Q$6:Q19)*H20/100,-2)),IF(AND(D20="O",E20="Z"),ABS(ROUND(SUM(S$6:S19)*H20/100,-2)),IF(AND(D20="V",E20="Z"),ABS(ROUND(SUM(U$6:U19)*H20/100,-2)),IF(E20="X",ABS(ROUND(SUM(I$6:I19)*H20/100,-2)),IF(AND(D20="B",E20="H"),80000,0))))))))))))))</f>
        <v>0</v>
      </c>
      <c r="G20" s="148"/>
      <c r="H20" s="149">
        <v>5</v>
      </c>
      <c r="I20" s="144">
        <f>IF(AND($D20="S",$E20="H"),-$F20,IF(AND($D20="S",$E20="T"),$F20,0))</f>
        <v>0</v>
      </c>
      <c r="J20" s="150">
        <f>IF(AND($D20="S",OR($E20="Ü",$E20="T",$E20="A",$E20="D")),-$F20,IF(AND($G20="S",$E20="Ü"),$F20,IF(E20="S",$F20,IF(AND(D20="S",E20="H"),$F20*(100-H20)/100,IF(E20="X",-F20,0)))))</f>
        <v>0</v>
      </c>
      <c r="K20" s="151">
        <f>IF(AND($D20="G",$E20="H"),-$F20,IF(AND($D20="G",$E20="T"),$F20,0))</f>
        <v>0</v>
      </c>
      <c r="L20" s="152">
        <f>IF(AND($D20="G",$E20="H"),$F20,IF(AND($D20="G",NOT($E20="H")),-$F20,IF($G20="G",$F20,IF(AND($E20="B",NOT($D20="G")),$F20/($G$1-1),IF($E20="X",$F20*X20,0)))))</f>
        <v>0</v>
      </c>
      <c r="M20" s="153">
        <f>IF(AND($D20="R",$E20="H"),-$F20,IF(AND($D20="R",$E20="T"),$F20,0))</f>
        <v>0</v>
      </c>
      <c r="N20" s="152">
        <f>IF(AND($D20="R",$E20="H"),$F20,IF(AND($D20="R",NOT($E20="H")),-$F20,IF($G20="R",$F20,IF(AND($E20="B",NOT($D20="R")),$F20/($G$1-1),IF($E20="X",$F20*Y20,0)))))</f>
        <v>0</v>
      </c>
      <c r="O20" s="153">
        <f>IF(AND($D20="C",$E20="H"),-$F20,IF(AND($D20="C",$E20="T"),$F20,0))</f>
        <v>0</v>
      </c>
      <c r="P20" s="152">
        <f>IF($G$1&lt;3,0,IF(AND($D20="C",$E20="H"),$F20,IF(AND($D20="C",NOT($E20="H")),-$F20,IF($G20="C",$F20,IF(AND($E20="B",NOT($D20="C")),$F20/($G$1-1),IF($E20="X",$F20*Z20,0))))))</f>
        <v>0</v>
      </c>
      <c r="Q20" s="153">
        <f>IF(AND($D20="L",$E20="H"),-$F20,IF(AND($D20="L",$E20="T"),$F20,0))</f>
        <v>0</v>
      </c>
      <c r="R20" s="152">
        <f>IF($G$1&lt;4,0,IF(AND($D20="L",$E20="H"),$F20,IF(AND($D20="L",NOT($E20="H")),-$F20,IF($G20="L",$F20,IF(AND($E20="B",NOT($D20="L")),$F20/($G$1-1),IF($E20="X",$F20*AA20,0))))))</f>
        <v>0</v>
      </c>
      <c r="S20" s="153">
        <f>IF(AND($D20="O",$E20="H"),-$F20,IF(AND($D20="O",$E20="T"),$F20,0))</f>
        <v>0</v>
      </c>
      <c r="T20" s="152">
        <f>IF($G$1&lt;5,0,IF(AND($D20="O",$E20="H"),$F20,IF(AND($D20="O",NOT($E20="H")),-$F20,IF($G20="O",$F20,IF(AND($E20="B",NOT($D20="O")),$F20/($G$1-1),IF($E20="X",$F20*AB20,0))))))</f>
        <v>0</v>
      </c>
      <c r="U20" s="153">
        <f>IF(AND($D20="V",$E20="H"),-$F20,IF(AND($D20="V",$E20="T"),$F20,0))</f>
        <v>0</v>
      </c>
      <c r="V20" s="152">
        <f>IF($G$1&lt;6,0,IF(AND($D20="V",$E20="H"),$F20,IF(AND($D20="V",NOT($E20="H")),-$F20,IF($G20="V",$F20,IF(AND($E20="B",NOT($D20="V")),$F20/($G$1-1),IF($E20="X",($F20*AC20)-#REF!,0))))))</f>
        <v>0</v>
      </c>
      <c r="W20" s="154">
        <f>IF(AND(D20="S",E20="H"),1,IF(AND(D20="B",E20="H"),2,IF(AND(D20="G",E20="A"),3,IF(AND(D20="G",E20="D"),4,IF(AND(D20="R",E20="A"),5,IF(AND(D20="R",E20="D"),6,IF(AND(D20="C",E20="A"),7,IF(AND(D20="C",E20="D"),8,IF(AND(D20="L",E20="A"),9,IF(AND(D20="L",E20="D"),10,IF(AND(D20="O",E20="A"),11,IF(AND(D20="O",E20="D"),12,IF(AND(D20="V",E20="A"),13,IF(AND(D20="V",E20="D"),14,0))))))))))))))</f>
        <v>0</v>
      </c>
      <c r="X20" s="155">
        <f>IF(NOT(SUMIF($W$6:$W20,1,$I$6:$I20)=0),(SUMIF($W$6:$W20,3,$F$6:$F20)-SUMIF($AE$6:$AE20,3,$F$6:$F20))/ABS(SUMIF($W$6:$W20,1,$I$6:$I20)),0)</f>
        <v>0</v>
      </c>
      <c r="Y20" s="155">
        <f>IF(NOT(SUMIF($W$6:$W20,1,$I$6:$I20)=0),(SUMIF($W$6:$W20,5,$F$6:$F20)-SUMIF($AE$6:$AE20,5,$F$6:$F20))/ABS(SUMIF($W$6:$W20,1,$I$6:$I20)),0)</f>
        <v>0</v>
      </c>
      <c r="Z20" s="155">
        <f>IF(NOT(SUMIF($W$6:$W20,1,$I$6:$I20)=0),(SUMIF($W$6:$W20,7,$F$6:$F20)-SUMIF($AE$6:$AE20,7,$F$6:$F20))/ABS(SUMIF($W$6:$W20,1,$I$6:$I20)),0)</f>
        <v>0</v>
      </c>
      <c r="AA20" s="155">
        <f>IF(NOT(SUMIF($W$6:$W20,1,$I$6:$I20)=0),(SUMIF($W$6:$W20,9,$F$6:$F20)-SUMIF($AE$6:$AE20,9,$F$6:$F20))/ABS(SUMIF($W$6:$W20,1,$I$6:$I20)),0)</f>
        <v>0</v>
      </c>
      <c r="AB20" s="155">
        <f>IF(NOT(SUMIF($W$6:$W20,1,$I$6:$I20)=0),(SUMIF($W$6:$W20,11,$F$6:$F20)-SUMIF($AE$6:$AE20,11,$F$6:$F20))/ABS(SUMIF($W$6:$W20,1,$I$6:$I20)),0)</f>
        <v>0</v>
      </c>
      <c r="AC20" s="155">
        <f>IF(NOT(SUMIF($W$6:$W20,1,$I$6:$I20)=0),(SUMIF($W$6:$W20,13,$F$6:$F20)-SUMIF($AE$6:$AE20,13,$F$6:$F20))/ABS(SUMIF($W$6:$W20,1,$I$6:$I20)),0)</f>
        <v>0</v>
      </c>
      <c r="AD20" s="155">
        <f>IF(SUM($W$6:$W20)+SUM($AE$6:$AE20)=0,0,1-X20-Y20-Z20-AA20-AB20-AC20)</f>
        <v>0</v>
      </c>
      <c r="AE20" s="156">
        <f>IF(AND($D20="S",$E20="T"),1,IF(AND($D20="B",$E20="A"),2,IF(AND($G20="G",$E20="A"),3,IF(AND($G20="G",$E20="D"),4,IF(AND($G20="R",$E20="A"),5,IF(AND($G20="R",$E20="D"),6,IF(AND($G20="C",$E20="A"),7,IF(AND($G20="C",$E20="D"),8,IF(AND($G20="L",$E20="A"),9,IF(AND($G20="L",$E20="D"),10,IF(AND($G20="O",$E20="A"),11,IF(AND($G20="O",$E20="D"),12,IF(AND($G20="V",$E20="A"),13,IF(AND($G20="V",$E20="D"),14,IF(AND($E20="A",$G20="B"),15,0)))))))))))))))</f>
        <v>0</v>
      </c>
      <c r="AF20" s="157">
        <f>IF(AND(D20="B",E20="H"),A20,IF(AND(G20="B",OR(E20="A",E20="D")),A20,0))</f>
        <v>0</v>
      </c>
    </row>
    <row r="21" ht="12.7" customHeight="1">
      <c r="A21" s="143">
        <f>IF($E21="H",-$F21,IF($E21="T",$F21,IF(AND($E21="A",$G21="B"),$F21,IF(AND(E21="D",G21="B"),F21*0.8,0))))</f>
        <v>0</v>
      </c>
      <c r="B21" s="144">
        <f>$B20-$A21</f>
        <v>0</v>
      </c>
      <c r="C21" s="144">
        <f>IF(OR($E21="Z",AND($E21="H",$D21="B")),$F21,IF(AND($D21="B",$E21="Ü"),-$F21,IF($E21="X",$F21*$AD21,IF(AND(E21="D",G21="B"),F21*0.2,IF(AND(D21="S",E21="H"),$F21*H21/100,0)))))</f>
        <v>0</v>
      </c>
      <c r="D21" s="145"/>
      <c r="E21" s="146"/>
      <c r="F21" s="147">
        <f>IF(AND(D21="G",E21="S"),ROUND(SUM($L$6:$L20)*H21/100,-2),IF(AND(D21="R",E21="S"),ROUND(SUM(N$6:N20)*H21/100,-2),IF(AND(D21="C",E21="S"),ROUND(SUM(P$6:P20)*H21/100,-2),IF(AND(D21="L",E21="S"),ROUND(SUM(R$6:R20)*H21/100,-2),IF(AND(D21="O",E21="S"),ROUND(SUM(T$6:T20)*H21/100,-2),IF(AND(D21="V",E21="S"),ROUND(SUM(V$6:V20)*H21/100,-2),IF(AND(D21="G",E21="Z"),ABS(ROUND(SUM(K$6:K20)*H21/100,-2)),IF(AND(D21="R",E21="Z"),ABS(ROUND(SUM(M$6:M20)*H21/100,-2)),IF(AND(D21="C",E21="Z"),ABS(ROUND(SUM(O$6:O20)*H21/100,-2)),IF(AND(D21="L",E21="Z"),ABS(ROUND(SUM(Q$6:Q20)*H21/100,-2)),IF(AND(D21="O",E21="Z"),ABS(ROUND(SUM(S$6:S20)*H21/100,-2)),IF(AND(D21="V",E21="Z"),ABS(ROUND(SUM(U$6:U20)*H21/100,-2)),IF(E21="X",ABS(ROUND(SUM(I$6:I20)*H21/100,-2)),IF(AND(D21="B",E21="H"),80000,0))))))))))))))</f>
        <v>0</v>
      </c>
      <c r="G21" s="148"/>
      <c r="H21" s="149">
        <v>5</v>
      </c>
      <c r="I21" s="144">
        <f>IF(AND($D21="S",$E21="H"),-$F21,IF(AND($D21="S",$E21="T"),$F21,0))</f>
        <v>0</v>
      </c>
      <c r="J21" s="150">
        <f>IF(AND($D21="S",OR($E21="Ü",$E21="T",$E21="A",$E21="D")),-$F21,IF(AND($G21="S",$E21="Ü"),$F21,IF(E21="S",$F21,IF(AND(D21="S",E21="H"),$F21*(100-H21)/100,IF(E21="X",-F21,0)))))</f>
        <v>0</v>
      </c>
      <c r="K21" s="151">
        <f>IF(AND($D21="G",$E21="H"),-$F21,IF(AND($D21="G",$E21="T"),$F21,0))</f>
        <v>0</v>
      </c>
      <c r="L21" s="152">
        <f>IF(AND($D21="G",$E21="H"),$F21,IF(AND($D21="G",NOT($E21="H")),-$F21,IF($G21="G",$F21,IF(AND($E21="B",NOT($D21="G")),$F21/($G$1-1),IF($E21="X",$F21*X21,0)))))</f>
        <v>0</v>
      </c>
      <c r="M21" s="153">
        <f>IF(AND($D21="R",$E21="H"),-$F21,IF(AND($D21="R",$E21="T"),$F21,0))</f>
        <v>0</v>
      </c>
      <c r="N21" s="152">
        <f>IF(AND($D21="R",$E21="H"),$F21,IF(AND($D21="R",NOT($E21="H")),-$F21,IF($G21="R",$F21,IF(AND($E21="B",NOT($D21="R")),$F21/($G$1-1),IF($E21="X",$F21*Y21,0)))))</f>
        <v>0</v>
      </c>
      <c r="O21" s="153">
        <f>IF(AND($D21="C",$E21="H"),-$F21,IF(AND($D21="C",$E21="T"),$F21,0))</f>
        <v>0</v>
      </c>
      <c r="P21" s="152">
        <f>IF($G$1&lt;3,0,IF(AND($D21="C",$E21="H"),$F21,IF(AND($D21="C",NOT($E21="H")),-$F21,IF($G21="C",$F21,IF(AND($E21="B",NOT($D21="C")),$F21/($G$1-1),IF($E21="X",$F21*Z21,0))))))</f>
        <v>0</v>
      </c>
      <c r="Q21" s="153">
        <f>IF(AND($D21="L",$E21="H"),-$F21,IF(AND($D21="L",$E21="T"),$F21,0))</f>
        <v>0</v>
      </c>
      <c r="R21" s="152">
        <f>IF($G$1&lt;4,0,IF(AND($D21="L",$E21="H"),$F21,IF(AND($D21="L",NOT($E21="H")),-$F21,IF($G21="L",$F21,IF(AND($E21="B",NOT($D21="L")),$F21/($G$1-1),IF($E21="X",$F21*AA21,0))))))</f>
        <v>0</v>
      </c>
      <c r="S21" s="153">
        <f>IF(AND($D21="O",$E21="H"),-$F21,IF(AND($D21="O",$E21="T"),$F21,0))</f>
        <v>0</v>
      </c>
      <c r="T21" s="152">
        <f>IF($G$1&lt;5,0,IF(AND($D21="O",$E21="H"),$F21,IF(AND($D21="O",NOT($E21="H")),-$F21,IF($G21="O",$F21,IF(AND($E21="B",NOT($D21="O")),$F21/($G$1-1),IF($E21="X",$F21*AB21,0))))))</f>
        <v>0</v>
      </c>
      <c r="U21" s="153">
        <f>IF(AND($D21="V",$E21="H"),-$F21,IF(AND($D21="V",$E21="T"),$F21,0))</f>
        <v>0</v>
      </c>
      <c r="V21" s="152">
        <f>IF($G$1&lt;6,0,IF(AND($D21="V",$E21="H"),$F21,IF(AND($D21="V",NOT($E21="H")),-$F21,IF($G21="V",$F21,IF(AND($E21="B",NOT($D21="V")),$F21/($G$1-1),IF($E21="X",($F21*AC21)-#REF!,0))))))</f>
        <v>0</v>
      </c>
      <c r="W21" s="158">
        <f>IF(AND(D21="S",E21="H"),1,IF(AND(D21="B",E21="H"),2,IF(AND(D21="G",E21="A"),3,IF(AND(D21="G",E21="D"),4,IF(AND(D21="R",E21="A"),5,IF(AND(D21="R",E21="D"),6,IF(AND(D21="C",E21="A"),7,IF(AND(D21="C",E21="D"),8,IF(AND(D21="L",E21="A"),9,IF(AND(D21="L",E21="D"),10,IF(AND(D21="O",E21="A"),11,IF(AND(D21="O",E21="D"),12,IF(AND(D21="V",E21="A"),13,IF(AND(D21="V",E21="D"),14,0))))))))))))))</f>
        <v>0</v>
      </c>
      <c r="X21" s="159">
        <f>IF(NOT(SUMIF($W$6:$W21,1,$I$6:$I21)=0),(SUMIF($W$6:$W21,3,$F$6:$F21)-SUMIF($AE$6:$AE21,3,$F$6:$F21))/ABS(SUMIF($W$6:$W21,1,$I$6:$I21)),0)</f>
        <v>0</v>
      </c>
      <c r="Y21" s="159">
        <f>IF(NOT(SUMIF($W$6:$W21,1,$I$6:$I21)=0),(SUMIF($W$6:$W21,5,$F$6:$F21)-SUMIF($AE$6:$AE21,5,$F$6:$F21))/ABS(SUMIF($W$6:$W21,1,$I$6:$I21)),0)</f>
        <v>0</v>
      </c>
      <c r="Z21" s="159">
        <f>IF(NOT(SUMIF($W$6:$W21,1,$I$6:$I21)=0),(SUMIF($W$6:$W21,7,$F$6:$F21)-SUMIF($AE$6:$AE21,7,$F$6:$F21))/ABS(SUMIF($W$6:$W21,1,$I$6:$I21)),0)</f>
        <v>0</v>
      </c>
      <c r="AA21" s="159">
        <f>IF(NOT(SUMIF($W$6:$W21,1,$I$6:$I21)=0),(SUMIF($W$6:$W21,9,$F$6:$F21)-SUMIF($AE$6:$AE21,9,$F$6:$F21))/ABS(SUMIF($W$6:$W21,1,$I$6:$I21)),0)</f>
        <v>0</v>
      </c>
      <c r="AB21" s="159">
        <f>IF(NOT(SUMIF($W$6:$W21,1,$I$6:$I21)=0),(SUMIF($W$6:$W21,11,$F$6:$F21)-SUMIF($AE$6:$AE21,11,$F$6:$F21))/ABS(SUMIF($W$6:$W21,1,$I$6:$I21)),0)</f>
        <v>0</v>
      </c>
      <c r="AC21" s="159">
        <f>IF(NOT(SUMIF($W$6:$W21,1,$I$6:$I21)=0),(SUMIF($W$6:$W21,13,$F$6:$F21)-SUMIF($AE$6:$AE21,13,$F$6:$F21))/ABS(SUMIF($W$6:$W21,1,$I$6:$I21)),0)</f>
        <v>0</v>
      </c>
      <c r="AD21" s="159">
        <f>IF(SUM($W$6:$W21)+SUM($AE$6:$AE21)=0,0,1-X21-Y21-Z21-AA21-AB21-AC21)</f>
        <v>0</v>
      </c>
      <c r="AE21" s="160">
        <f>IF(AND($D21="S",$E21="T"),1,IF(AND($D21="B",$E21="A"),2,IF(AND($G21="G",$E21="A"),3,IF(AND($G21="G",$E21="D"),4,IF(AND($G21="R",$E21="A"),5,IF(AND($G21="R",$E21="D"),6,IF(AND($G21="C",$E21="A"),7,IF(AND($G21="C",$E21="D"),8,IF(AND($G21="L",$E21="A"),9,IF(AND($G21="L",$E21="D"),10,IF(AND($G21="O",$E21="A"),11,IF(AND($G21="O",$E21="D"),12,IF(AND($G21="V",$E21="A"),13,IF(AND($G21="V",$E21="D"),14,IF(AND($E21="A",$G21="B"),15,0)))))))))))))))</f>
        <v>0</v>
      </c>
      <c r="AF21" s="161">
        <f>IF(AND(D21="B",E21="H"),A21,IF(AND(G21="B",OR(E21="A",E21="D")),A21,0))</f>
        <v>0</v>
      </c>
    </row>
    <row r="22" ht="12.7" customHeight="1">
      <c r="A22" s="143">
        <f>IF($E22="H",-$F22,IF($E22="T",$F22,IF(AND($E22="A",$G22="B"),$F22,IF(AND(E22="D",G22="B"),F22*0.8,0))))</f>
        <v>0</v>
      </c>
      <c r="B22" s="144">
        <f>$B21-$A22</f>
        <v>0</v>
      </c>
      <c r="C22" s="144">
        <f>IF(OR($E22="Z",AND($E22="H",$D22="B")),$F22,IF(AND($D22="B",$E22="Ü"),-$F22,IF($E22="X",$F22*$AD22,IF(AND(E22="D",G22="B"),F22*0.2,IF(AND(D22="S",E22="H"),$F22*H22/100,0)))))</f>
        <v>0</v>
      </c>
      <c r="D22" s="145"/>
      <c r="E22" s="146"/>
      <c r="F22" s="147">
        <f>IF(AND(D22="G",E22="S"),ROUND(SUM($L$6:$L21)*H22/100,-2),IF(AND(D22="R",E22="S"),ROUND(SUM(N$6:N21)*H22/100,-2),IF(AND(D22="C",E22="S"),ROUND(SUM(P$6:P21)*H22/100,-2),IF(AND(D22="L",E22="S"),ROUND(SUM(R$6:R21)*H22/100,-2),IF(AND(D22="O",E22="S"),ROUND(SUM(T$6:T21)*H22/100,-2),IF(AND(D22="V",E22="S"),ROUND(SUM(V$6:V21)*H22/100,-2),IF(AND(D22="G",E22="Z"),ABS(ROUND(SUM(K$6:K21)*H22/100,-2)),IF(AND(D22="R",E22="Z"),ABS(ROUND(SUM(M$6:M21)*H22/100,-2)),IF(AND(D22="C",E22="Z"),ABS(ROUND(SUM(O$6:O21)*H22/100,-2)),IF(AND(D22="L",E22="Z"),ABS(ROUND(SUM(Q$6:Q21)*H22/100,-2)),IF(AND(D22="O",E22="Z"),ABS(ROUND(SUM(S$6:S21)*H22/100,-2)),IF(AND(D22="V",E22="Z"),ABS(ROUND(SUM(U$6:U21)*H22/100,-2)),IF(E22="X",ABS(ROUND(SUM(I$6:I21)*H22/100,-2)),IF(AND(D22="B",E22="H"),80000,0))))))))))))))</f>
        <v>0</v>
      </c>
      <c r="G22" s="148"/>
      <c r="H22" s="149">
        <v>5</v>
      </c>
      <c r="I22" s="144">
        <f>IF(AND($D22="S",$E22="H"),-$F22,IF(AND($D22="S",$E22="T"),$F22,0))</f>
        <v>0</v>
      </c>
      <c r="J22" s="150">
        <f>IF(AND($D22="S",OR($E22="Ü",$E22="T",$E22="A",$E22="D")),-$F22,IF(AND($G22="S",$E22="Ü"),$F22,IF(E22="S",$F22,IF(AND(D22="S",E22="H"),$F22*(100-H22)/100,IF(E22="X",-F22,0)))))</f>
        <v>0</v>
      </c>
      <c r="K22" s="151">
        <f>IF(AND($D22="G",$E22="H"),-$F22,IF(AND($D22="G",$E22="T"),$F22,0))</f>
        <v>0</v>
      </c>
      <c r="L22" s="152">
        <f>IF(AND($D22="G",$E22="H"),$F22,IF(AND($D22="G",NOT($E22="H")),-$F22,IF($G22="G",$F22,IF(AND($E22="B",NOT($D22="G")),$F22/($G$1-1),IF($E22="X",$F22*X22,0)))))</f>
        <v>0</v>
      </c>
      <c r="M22" s="153">
        <f>IF(AND($D22="R",$E22="H"),-$F22,IF(AND($D22="R",$E22="T"),$F22,0))</f>
        <v>0</v>
      </c>
      <c r="N22" s="152">
        <f>IF(AND($D22="R",$E22="H"),$F22,IF(AND($D22="R",NOT($E22="H")),-$F22,IF($G22="R",$F22,IF(AND($E22="B",NOT($D22="R")),$F22/($G$1-1),IF($E22="X",$F22*Y22,0)))))</f>
        <v>0</v>
      </c>
      <c r="O22" s="153">
        <f>IF(AND($D22="C",$E22="H"),-$F22,IF(AND($D22="C",$E22="T"),$F22,0))</f>
        <v>0</v>
      </c>
      <c r="P22" s="152">
        <f>IF($G$1&lt;3,0,IF(AND($D22="C",$E22="H"),$F22,IF(AND($D22="C",NOT($E22="H")),-$F22,IF($G22="C",$F22,IF(AND($E22="B",NOT($D22="C")),$F22/($G$1-1),IF($E22="X",$F22*Z22,0))))))</f>
        <v>0</v>
      </c>
      <c r="Q22" s="153">
        <f>IF(AND($D22="L",$E22="H"),-$F22,IF(AND($D22="L",$E22="T"),$F22,0))</f>
        <v>0</v>
      </c>
      <c r="R22" s="152">
        <f>IF($G$1&lt;4,0,IF(AND($D22="L",$E22="H"),$F22,IF(AND($D22="L",NOT($E22="H")),-$F22,IF($G22="L",$F22,IF(AND($E22="B",NOT($D22="L")),$F22/($G$1-1),IF($E22="X",$F22*AA22,0))))))</f>
        <v>0</v>
      </c>
      <c r="S22" s="153">
        <f>IF(AND($D22="O",$E22="H"),-$F22,IF(AND($D22="O",$E22="T"),$F22,0))</f>
        <v>0</v>
      </c>
      <c r="T22" s="152">
        <f>IF($G$1&lt;5,0,IF(AND($D22="O",$E22="H"),$F22,IF(AND($D22="O",NOT($E22="H")),-$F22,IF($G22="O",$F22,IF(AND($E22="B",NOT($D22="O")),$F22/($G$1-1),IF($E22="X",$F22*AB22,0))))))</f>
        <v>0</v>
      </c>
      <c r="U22" s="153">
        <f>IF(AND($D22="V",$E22="H"),-$F22,IF(AND($D22="V",$E22="T"),$F22,0))</f>
        <v>0</v>
      </c>
      <c r="V22" s="152">
        <f>IF($G$1&lt;6,0,IF(AND($D22="V",$E22="H"),$F22,IF(AND($D22="V",NOT($E22="H")),-$F22,IF($G22="V",$F22,IF(AND($E22="B",NOT($D22="V")),$F22/($G$1-1),IF($E22="X",($F22*AC22)-#REF!,0))))))</f>
        <v>0</v>
      </c>
      <c r="W22" s="154">
        <f>IF(AND(D22="S",E22="H"),1,IF(AND(D22="B",E22="H"),2,IF(AND(D22="G",E22="A"),3,IF(AND(D22="G",E22="D"),4,IF(AND(D22="R",E22="A"),5,IF(AND(D22="R",E22="D"),6,IF(AND(D22="C",E22="A"),7,IF(AND(D22="C",E22="D"),8,IF(AND(D22="L",E22="A"),9,IF(AND(D22="L",E22="D"),10,IF(AND(D22="O",E22="A"),11,IF(AND(D22="O",E22="D"),12,IF(AND(D22="V",E22="A"),13,IF(AND(D22="V",E22="D"),14,0))))))))))))))</f>
        <v>0</v>
      </c>
      <c r="X22" s="155">
        <f>IF(NOT(SUMIF($W$6:$W22,1,$I$6:$I22)=0),(SUMIF($W$6:$W22,3,$F$6:$F22)-SUMIF($AE$6:$AE22,3,$F$6:$F22))/ABS(SUMIF($W$6:$W22,1,$I$6:$I22)),0)</f>
        <v>0</v>
      </c>
      <c r="Y22" s="155">
        <f>IF(NOT(SUMIF($W$6:$W22,1,$I$6:$I22)=0),(SUMIF($W$6:$W22,5,$F$6:$F22)-SUMIF($AE$6:$AE22,5,$F$6:$F22))/ABS(SUMIF($W$6:$W22,1,$I$6:$I22)),0)</f>
        <v>0</v>
      </c>
      <c r="Z22" s="155">
        <f>IF(NOT(SUMIF($W$6:$W22,1,$I$6:$I22)=0),(SUMIF($W$6:$W22,7,$F$6:$F22)-SUMIF($AE$6:$AE22,7,$F$6:$F22))/ABS(SUMIF($W$6:$W22,1,$I$6:$I22)),0)</f>
        <v>0</v>
      </c>
      <c r="AA22" s="155">
        <f>IF(NOT(SUMIF($W$6:$W22,1,$I$6:$I22)=0),(SUMIF($W$6:$W22,9,$F$6:$F22)-SUMIF($AE$6:$AE22,9,$F$6:$F22))/ABS(SUMIF($W$6:$W22,1,$I$6:$I22)),0)</f>
        <v>0</v>
      </c>
      <c r="AB22" s="155">
        <f>IF(NOT(SUMIF($W$6:$W22,1,$I$6:$I22)=0),(SUMIF($W$6:$W22,11,$F$6:$F22)-SUMIF($AE$6:$AE22,11,$F$6:$F22))/ABS(SUMIF($W$6:$W22,1,$I$6:$I22)),0)</f>
        <v>0</v>
      </c>
      <c r="AC22" s="155">
        <f>IF(NOT(SUMIF($W$6:$W22,1,$I$6:$I22)=0),(SUMIF($W$6:$W22,13,$F$6:$F22)-SUMIF($AE$6:$AE22,13,$F$6:$F22))/ABS(SUMIF($W$6:$W22,1,$I$6:$I22)),0)</f>
        <v>0</v>
      </c>
      <c r="AD22" s="155">
        <f>IF(SUM($W$6:$W22)+SUM($AE$6:$AE22)=0,0,1-X22-Y22-Z22-AA22-AB22-AC22)</f>
        <v>0</v>
      </c>
      <c r="AE22" s="156">
        <f>IF(AND($D22="S",$E22="T"),1,IF(AND($D22="B",$E22="A"),2,IF(AND($G22="G",$E22="A"),3,IF(AND($G22="G",$E22="D"),4,IF(AND($G22="R",$E22="A"),5,IF(AND($G22="R",$E22="D"),6,IF(AND($G22="C",$E22="A"),7,IF(AND($G22="C",$E22="D"),8,IF(AND($G22="L",$E22="A"),9,IF(AND($G22="L",$E22="D"),10,IF(AND($G22="O",$E22="A"),11,IF(AND($G22="O",$E22="D"),12,IF(AND($G22="V",$E22="A"),13,IF(AND($G22="V",$E22="D"),14,IF(AND($E22="A",$G22="B"),15,0)))))))))))))))</f>
        <v>0</v>
      </c>
      <c r="AF22" s="157">
        <f>IF(AND(D22="B",E22="H"),A22,IF(AND(G22="B",OR(E22="A",E22="D")),A22,0))</f>
        <v>0</v>
      </c>
    </row>
    <row r="23" ht="12.7" customHeight="1">
      <c r="A23" s="143">
        <f>IF($E23="H",-$F23,IF($E23="T",$F23,IF(AND($E23="A",$G23="B"),$F23,IF(AND(E23="D",G23="B"),F23*0.8,0))))</f>
        <v>0</v>
      </c>
      <c r="B23" s="144">
        <f>$B22-$A23</f>
        <v>0</v>
      </c>
      <c r="C23" s="144">
        <f>IF(OR($E23="Z",AND($E23="H",$D23="B")),$F23,IF(AND($D23="B",$E23="Ü"),-$F23,IF($E23="X",$F23*$AD23,IF(AND(E23="D",G23="B"),F23*0.2,IF(AND(D23="S",E23="H"),$F23*H23/100,0)))))</f>
        <v>0</v>
      </c>
      <c r="D23" s="145"/>
      <c r="E23" s="146"/>
      <c r="F23" s="147">
        <f>IF(AND(D23="G",E23="S"),ROUND(SUM($L$6:$L22)*H23/100,-2),IF(AND(D23="R",E23="S"),ROUND(SUM(N$6:N22)*H23/100,-2),IF(AND(D23="C",E23="S"),ROUND(SUM(P$6:P22)*H23/100,-2),IF(AND(D23="L",E23="S"),ROUND(SUM(R$6:R22)*H23/100,-2),IF(AND(D23="O",E23="S"),ROUND(SUM(T$6:T22)*H23/100,-2),IF(AND(D23="V",E23="S"),ROUND(SUM(V$6:V22)*H23/100,-2),IF(AND(D23="G",E23="Z"),ABS(ROUND(SUM(K$6:K22)*H23/100,-2)),IF(AND(D23="R",E23="Z"),ABS(ROUND(SUM(M$6:M22)*H23/100,-2)),IF(AND(D23="C",E23="Z"),ABS(ROUND(SUM(O$6:O22)*H23/100,-2)),IF(AND(D23="L",E23="Z"),ABS(ROUND(SUM(Q$6:Q22)*H23/100,-2)),IF(AND(D23="O",E23="Z"),ABS(ROUND(SUM(S$6:S22)*H23/100,-2)),IF(AND(D23="V",E23="Z"),ABS(ROUND(SUM(U$6:U22)*H23/100,-2)),IF(E23="X",ABS(ROUND(SUM(I$6:I22)*H23/100,-2)),IF(AND(D23="B",E23="H"),80000,0))))))))))))))</f>
        <v>0</v>
      </c>
      <c r="G23" s="148"/>
      <c r="H23" s="149">
        <v>5</v>
      </c>
      <c r="I23" s="144">
        <f>IF(AND($D23="S",$E23="H"),-$F23,IF(AND($D23="S",$E23="T"),$F23,0))</f>
        <v>0</v>
      </c>
      <c r="J23" s="150">
        <f>IF(AND($D23="S",OR($E23="Ü",$E23="T",$E23="A",$E23="D")),-$F23,IF(AND($G23="S",$E23="Ü"),$F23,IF(E23="S",$F23,IF(AND(D23="S",E23="H"),$F23*(100-H23)/100,IF(E23="X",-F23,0)))))</f>
        <v>0</v>
      </c>
      <c r="K23" s="151">
        <f>IF(AND($D23="G",$E23="H"),-$F23,IF(AND($D23="G",$E23="T"),$F23,0))</f>
        <v>0</v>
      </c>
      <c r="L23" s="152">
        <f>IF(AND($D23="G",$E23="H"),$F23,IF(AND($D23="G",NOT($E23="H")),-$F23,IF($G23="G",$F23,IF(AND($E23="B",NOT($D23="G")),$F23/($G$1-1),IF($E23="X",$F23*X23,0)))))</f>
        <v>0</v>
      </c>
      <c r="M23" s="153">
        <f>IF(AND($D23="R",$E23="H"),-$F23,IF(AND($D23="R",$E23="T"),$F23,0))</f>
        <v>0</v>
      </c>
      <c r="N23" s="152">
        <f>IF(AND($D23="R",$E23="H"),$F23,IF(AND($D23="R",NOT($E23="H")),-$F23,IF($G23="R",$F23,IF(AND($E23="B",NOT($D23="R")),$F23/($G$1-1),IF($E23="X",$F23*Y23,0)))))</f>
        <v>0</v>
      </c>
      <c r="O23" s="153">
        <f>IF(AND($D23="C",$E23="H"),-$F23,IF(AND($D23="C",$E23="T"),$F23,0))</f>
        <v>0</v>
      </c>
      <c r="P23" s="152">
        <f>IF($G$1&lt;3,0,IF(AND($D23="C",$E23="H"),$F23,IF(AND($D23="C",NOT($E23="H")),-$F23,IF($G23="C",$F23,IF(AND($E23="B",NOT($D23="C")),$F23/($G$1-1),IF($E23="X",$F23*Z23,0))))))</f>
        <v>0</v>
      </c>
      <c r="Q23" s="153">
        <f>IF(AND($D23="L",$E23="H"),-$F23,IF(AND($D23="L",$E23="T"),$F23,0))</f>
        <v>0</v>
      </c>
      <c r="R23" s="152">
        <f>IF($G$1&lt;4,0,IF(AND($D23="L",$E23="H"),$F23,IF(AND($D23="L",NOT($E23="H")),-$F23,IF($G23="L",$F23,IF(AND($E23="B",NOT($D23="L")),$F23/($G$1-1),IF($E23="X",$F23*AA23,0))))))</f>
        <v>0</v>
      </c>
      <c r="S23" s="153">
        <f>IF(AND($D23="O",$E23="H"),-$F23,IF(AND($D23="O",$E23="T"),$F23,0))</f>
        <v>0</v>
      </c>
      <c r="T23" s="152">
        <f>IF($G$1&lt;5,0,IF(AND($D23="O",$E23="H"),$F23,IF(AND($D23="O",NOT($E23="H")),-$F23,IF($G23="O",$F23,IF(AND($E23="B",NOT($D23="O")),$F23/($G$1-1),IF($E23="X",$F23*AB23,0))))))</f>
        <v>0</v>
      </c>
      <c r="U23" s="153">
        <f>IF(AND($D23="V",$E23="H"),-$F23,IF(AND($D23="V",$E23="T"),$F23,0))</f>
        <v>0</v>
      </c>
      <c r="V23" s="152">
        <f>IF($G$1&lt;6,0,IF(AND($D23="V",$E23="H"),$F23,IF(AND($D23="V",NOT($E23="H")),-$F23,IF($G23="V",$F23,IF(AND($E23="B",NOT($D23="V")),$F23/($G$1-1),IF($E23="X",($F23*AC23)-#REF!,0))))))</f>
        <v>0</v>
      </c>
      <c r="W23" s="158">
        <f>IF(AND(D23="S",E23="H"),1,IF(AND(D23="B",E23="H"),2,IF(AND(D23="G",E23="A"),3,IF(AND(D23="G",E23="D"),4,IF(AND(D23="R",E23="A"),5,IF(AND(D23="R",E23="D"),6,IF(AND(D23="C",E23="A"),7,IF(AND(D23="C",E23="D"),8,IF(AND(D23="L",E23="A"),9,IF(AND(D23="L",E23="D"),10,IF(AND(D23="O",E23="A"),11,IF(AND(D23="O",E23="D"),12,IF(AND(D23="V",E23="A"),13,IF(AND(D23="V",E23="D"),14,0))))))))))))))</f>
        <v>0</v>
      </c>
      <c r="X23" s="159">
        <f>IF(NOT(SUMIF($W$6:$W23,1,$I$6:$I23)=0),(SUMIF($W$6:$W23,3,$F$6:$F23)-SUMIF($AE$6:$AE23,3,$F$6:$F23))/ABS(SUMIF($W$6:$W23,1,$I$6:$I23)),0)</f>
        <v>0</v>
      </c>
      <c r="Y23" s="159">
        <f>IF(NOT(SUMIF($W$6:$W23,1,$I$6:$I23)=0),(SUMIF($W$6:$W23,5,$F$6:$F23)-SUMIF($AE$6:$AE23,5,$F$6:$F23))/ABS(SUMIF($W$6:$W23,1,$I$6:$I23)),0)</f>
        <v>0</v>
      </c>
      <c r="Z23" s="159">
        <f>IF(NOT(SUMIF($W$6:$W23,1,$I$6:$I23)=0),(SUMIF($W$6:$W23,7,$F$6:$F23)-SUMIF($AE$6:$AE23,7,$F$6:$F23))/ABS(SUMIF($W$6:$W23,1,$I$6:$I23)),0)</f>
        <v>0</v>
      </c>
      <c r="AA23" s="159">
        <f>IF(NOT(SUMIF($W$6:$W23,1,$I$6:$I23)=0),(SUMIF($W$6:$W23,9,$F$6:$F23)-SUMIF($AE$6:$AE23,9,$F$6:$F23))/ABS(SUMIF($W$6:$W23,1,$I$6:$I23)),0)</f>
        <v>0</v>
      </c>
      <c r="AB23" s="159">
        <f>IF(NOT(SUMIF($W$6:$W23,1,$I$6:$I23)=0),(SUMIF($W$6:$W23,11,$F$6:$F23)-SUMIF($AE$6:$AE23,11,$F$6:$F23))/ABS(SUMIF($W$6:$W23,1,$I$6:$I23)),0)</f>
        <v>0</v>
      </c>
      <c r="AC23" s="159">
        <f>IF(NOT(SUMIF($W$6:$W23,1,$I$6:$I23)=0),(SUMIF($W$6:$W23,13,$F$6:$F23)-SUMIF($AE$6:$AE23,13,$F$6:$F23))/ABS(SUMIF($W$6:$W23,1,$I$6:$I23)),0)</f>
        <v>0</v>
      </c>
      <c r="AD23" s="159">
        <f>IF(SUM($W$6:$W23)+SUM($AE$6:$AE23)=0,0,1-X23-Y23-Z23-AA23-AB23-AC23)</f>
        <v>0</v>
      </c>
      <c r="AE23" s="160">
        <f>IF(AND($D23="S",$E23="T"),1,IF(AND($D23="B",$E23="A"),2,IF(AND($G23="G",$E23="A"),3,IF(AND($G23="G",$E23="D"),4,IF(AND($G23="R",$E23="A"),5,IF(AND($G23="R",$E23="D"),6,IF(AND($G23="C",$E23="A"),7,IF(AND($G23="C",$E23="D"),8,IF(AND($G23="L",$E23="A"),9,IF(AND($G23="L",$E23="D"),10,IF(AND($G23="O",$E23="A"),11,IF(AND($G23="O",$E23="D"),12,IF(AND($G23="V",$E23="A"),13,IF(AND($G23="V",$E23="D"),14,IF(AND($E23="A",$G23="B"),15,0)))))))))))))))</f>
        <v>0</v>
      </c>
      <c r="AF23" s="161">
        <f>IF(AND(D23="B",E23="H"),A23,IF(AND(G23="B",OR(E23="A",E23="D")),A23,0))</f>
        <v>0</v>
      </c>
    </row>
    <row r="24" ht="12.7" customHeight="1">
      <c r="A24" s="143">
        <f>IF($E24="H",-$F24,IF($E24="T",$F24,IF(AND($E24="A",$G24="B"),$F24,IF(AND(E24="D",G24="B"),F24*0.8,0))))</f>
        <v>0</v>
      </c>
      <c r="B24" s="144">
        <f>$B23-$A24</f>
        <v>0</v>
      </c>
      <c r="C24" s="144">
        <f>IF(OR($E24="Z",AND($E24="H",$D24="B")),$F24,IF(AND($D24="B",$E24="Ü"),-$F24,IF($E24="X",$F24*$AD24,IF(AND(E24="D",G24="B"),F24*0.2,IF(AND(D24="S",E24="H"),$F24*H24/100,0)))))</f>
        <v>0</v>
      </c>
      <c r="D24" s="145"/>
      <c r="E24" s="146"/>
      <c r="F24" s="147">
        <f>IF(AND(D24="G",E24="S"),ROUND(SUM($L$6:$L23)*H24/100,-2),IF(AND(D24="R",E24="S"),ROUND(SUM(N$6:N23)*H24/100,-2),IF(AND(D24="C",E24="S"),ROUND(SUM(P$6:P23)*H24/100,-2),IF(AND(D24="L",E24="S"),ROUND(SUM(R$6:R23)*H24/100,-2),IF(AND(D24="O",E24="S"),ROUND(SUM(T$6:T23)*H24/100,-2),IF(AND(D24="V",E24="S"),ROUND(SUM(V$6:V23)*H24/100,-2),IF(AND(D24="G",E24="Z"),ABS(ROUND(SUM(K$6:K23)*H24/100,-2)),IF(AND(D24="R",E24="Z"),ABS(ROUND(SUM(M$6:M23)*H24/100,-2)),IF(AND(D24="C",E24="Z"),ABS(ROUND(SUM(O$6:O23)*H24/100,-2)),IF(AND(D24="L",E24="Z"),ABS(ROUND(SUM(Q$6:Q23)*H24/100,-2)),IF(AND(D24="O",E24="Z"),ABS(ROUND(SUM(S$6:S23)*H24/100,-2)),IF(AND(D24="V",E24="Z"),ABS(ROUND(SUM(U$6:U23)*H24/100,-2)),IF(E24="X",ABS(ROUND(SUM(I$6:I23)*H24/100,-2)),IF(AND(D24="B",E24="H"),80000,0))))))))))))))</f>
        <v>0</v>
      </c>
      <c r="G24" s="148"/>
      <c r="H24" s="149">
        <v>5</v>
      </c>
      <c r="I24" s="144">
        <f>IF(AND($D24="S",$E24="H"),-$F24,IF(AND($D24="S",$E24="T"),$F24,0))</f>
        <v>0</v>
      </c>
      <c r="J24" s="150">
        <f>IF(AND($D24="S",OR($E24="Ü",$E24="T",$E24="A",$E24="D")),-$F24,IF(AND($G24="S",$E24="Ü"),$F24,IF(E24="S",$F24,IF(AND(D24="S",E24="H"),$F24*(100-H24)/100,IF(E24="X",-F24,0)))))</f>
        <v>0</v>
      </c>
      <c r="K24" s="151">
        <f>IF(AND($D24="G",$E24="H"),-$F24,IF(AND($D24="G",$E24="T"),$F24,0))</f>
        <v>0</v>
      </c>
      <c r="L24" s="152">
        <f>IF(AND($D24="G",$E24="H"),$F24,IF(AND($D24="G",NOT($E24="H")),-$F24,IF($G24="G",$F24,IF(AND($E24="B",NOT($D24="G")),$F24/($G$1-1),IF($E24="X",$F24*X24,0)))))</f>
        <v>0</v>
      </c>
      <c r="M24" s="153">
        <f>IF(AND($D24="R",$E24="H"),-$F24,IF(AND($D24="R",$E24="T"),$F24,0))</f>
        <v>0</v>
      </c>
      <c r="N24" s="152">
        <f>IF(AND($D24="R",$E24="H"),$F24,IF(AND($D24="R",NOT($E24="H")),-$F24,IF($G24="R",$F24,IF(AND($E24="B",NOT($D24="R")),$F24/($G$1-1),IF($E24="X",$F24*Y24,0)))))</f>
        <v>0</v>
      </c>
      <c r="O24" s="153">
        <f>IF(AND($D24="C",$E24="H"),-$F24,IF(AND($D24="C",$E24="T"),$F24,0))</f>
        <v>0</v>
      </c>
      <c r="P24" s="152">
        <f>IF($G$1&lt;3,0,IF(AND($D24="C",$E24="H"),$F24,IF(AND($D24="C",NOT($E24="H")),-$F24,IF($G24="C",$F24,IF(AND($E24="B",NOT($D24="C")),$F24/($G$1-1),IF($E24="X",$F24*Z24,0))))))</f>
        <v>0</v>
      </c>
      <c r="Q24" s="153">
        <f>IF(AND($D24="L",$E24="H"),-$F24,IF(AND($D24="L",$E24="T"),$F24,0))</f>
        <v>0</v>
      </c>
      <c r="R24" s="152">
        <f>IF($G$1&lt;4,0,IF(AND($D24="L",$E24="H"),$F24,IF(AND($D24="L",NOT($E24="H")),-$F24,IF($G24="L",$F24,IF(AND($E24="B",NOT($D24="L")),$F24/($G$1-1),IF($E24="X",$F24*AA24,0))))))</f>
        <v>0</v>
      </c>
      <c r="S24" s="153">
        <f>IF(AND($D24="O",$E24="H"),-$F24,IF(AND($D24="O",$E24="T"),$F24,0))</f>
        <v>0</v>
      </c>
      <c r="T24" s="152">
        <f>IF($G$1&lt;5,0,IF(AND($D24="O",$E24="H"),$F24,IF(AND($D24="O",NOT($E24="H")),-$F24,IF($G24="O",$F24,IF(AND($E24="B",NOT($D24="O")),$F24/($G$1-1),IF($E24="X",$F24*AB24,0))))))</f>
        <v>0</v>
      </c>
      <c r="U24" s="153">
        <f>IF(AND($D24="V",$E24="H"),-$F24,IF(AND($D24="V",$E24="T"),$F24,0))</f>
        <v>0</v>
      </c>
      <c r="V24" s="152">
        <f>IF($G$1&lt;6,0,IF(AND($D24="V",$E24="H"),$F24,IF(AND($D24="V",NOT($E24="H")),-$F24,IF($G24="V",$F24,IF(AND($E24="B",NOT($D24="V")),$F24/($G$1-1),IF($E24="X",($F24*AC24)-#REF!,0))))))</f>
        <v>0</v>
      </c>
      <c r="W24" s="154">
        <f>IF(AND(D24="S",E24="H"),1,IF(AND(D24="B",E24="H"),2,IF(AND(D24="G",E24="A"),3,IF(AND(D24="G",E24="D"),4,IF(AND(D24="R",E24="A"),5,IF(AND(D24="R",E24="D"),6,IF(AND(D24="C",E24="A"),7,IF(AND(D24="C",E24="D"),8,IF(AND(D24="L",E24="A"),9,IF(AND(D24="L",E24="D"),10,IF(AND(D24="O",E24="A"),11,IF(AND(D24="O",E24="D"),12,IF(AND(D24="V",E24="A"),13,IF(AND(D24="V",E24="D"),14,0))))))))))))))</f>
        <v>0</v>
      </c>
      <c r="X24" s="155">
        <f>IF(NOT(SUMIF($W$6:$W24,1,$I$6:$I24)=0),(SUMIF($W$6:$W24,3,$F$6:$F24)-SUMIF($AE$6:$AE24,3,$F$6:$F24))/ABS(SUMIF($W$6:$W24,1,$I$6:$I24)),0)</f>
        <v>0</v>
      </c>
      <c r="Y24" s="155">
        <f>IF(NOT(SUMIF($W$6:$W24,1,$I$6:$I24)=0),(SUMIF($W$6:$W24,5,$F$6:$F24)-SUMIF($AE$6:$AE24,5,$F$6:$F24))/ABS(SUMIF($W$6:$W24,1,$I$6:$I24)),0)</f>
        <v>0</v>
      </c>
      <c r="Z24" s="155">
        <f>IF(NOT(SUMIF($W$6:$W24,1,$I$6:$I24)=0),(SUMIF($W$6:$W24,7,$F$6:$F24)-SUMIF($AE$6:$AE24,7,$F$6:$F24))/ABS(SUMIF($W$6:$W24,1,$I$6:$I24)),0)</f>
        <v>0</v>
      </c>
      <c r="AA24" s="155">
        <f>IF(NOT(SUMIF($W$6:$W24,1,$I$6:$I24)=0),(SUMIF($W$6:$W24,9,$F$6:$F24)-SUMIF($AE$6:$AE24,9,$F$6:$F24))/ABS(SUMIF($W$6:$W24,1,$I$6:$I24)),0)</f>
        <v>0</v>
      </c>
      <c r="AB24" s="155">
        <f>IF(NOT(SUMIF($W$6:$W24,1,$I$6:$I24)=0),(SUMIF($W$6:$W24,11,$F$6:$F24)-SUMIF($AE$6:$AE24,11,$F$6:$F24))/ABS(SUMIF($W$6:$W24,1,$I$6:$I24)),0)</f>
        <v>0</v>
      </c>
      <c r="AC24" s="155">
        <f>IF(NOT(SUMIF($W$6:$W24,1,$I$6:$I24)=0),(SUMIF($W$6:$W24,13,$F$6:$F24)-SUMIF($AE$6:$AE24,13,$F$6:$F24))/ABS(SUMIF($W$6:$W24,1,$I$6:$I24)),0)</f>
        <v>0</v>
      </c>
      <c r="AD24" s="155">
        <f>IF(SUM($W$6:$W24)+SUM($AE$6:$AE24)=0,0,1-X24-Y24-Z24-AA24-AB24-AC24)</f>
        <v>0</v>
      </c>
      <c r="AE24" s="156">
        <f>IF(AND($D24="S",$E24="T"),1,IF(AND($D24="B",$E24="A"),2,IF(AND($G24="G",$E24="A"),3,IF(AND($G24="G",$E24="D"),4,IF(AND($G24="R",$E24="A"),5,IF(AND($G24="R",$E24="D"),6,IF(AND($G24="C",$E24="A"),7,IF(AND($G24="C",$E24="D"),8,IF(AND($G24="L",$E24="A"),9,IF(AND($G24="L",$E24="D"),10,IF(AND($G24="O",$E24="A"),11,IF(AND($G24="O",$E24="D"),12,IF(AND($G24="V",$E24="A"),13,IF(AND($G24="V",$E24="D"),14,IF(AND($E24="A",$G24="B"),15,0)))))))))))))))</f>
        <v>0</v>
      </c>
      <c r="AF24" s="157">
        <f>IF(AND(D24="B",E24="H"),A24,IF(AND(G24="B",OR(E24="A",E24="D")),A24,0))</f>
        <v>0</v>
      </c>
    </row>
    <row r="25" ht="12.7" customHeight="1">
      <c r="A25" s="143">
        <f>IF($E25="H",-$F25,IF($E25="T",$F25,IF(AND($E25="A",$G25="B"),$F25,IF(AND(E25="D",G25="B"),F25*0.8,0))))</f>
        <v>0</v>
      </c>
      <c r="B25" s="144">
        <f>$B24-$A25</f>
        <v>0</v>
      </c>
      <c r="C25" s="144">
        <f>IF(OR($E25="Z",AND($E25="H",$D25="B")),$F25,IF(AND($D25="B",$E25="Ü"),-$F25,IF($E25="X",$F25*$AD25,IF(AND(E25="D",G25="B"),F25*0.2,IF(AND(D25="S",E25="H"),$F25*H25/100,0)))))</f>
        <v>0</v>
      </c>
      <c r="D25" s="145"/>
      <c r="E25" s="146"/>
      <c r="F25" s="147">
        <f>IF(AND(D25="G",E25="S"),ROUND(SUM($L$6:$L24)*H25/100,-2),IF(AND(D25="R",E25="S"),ROUND(SUM(N$6:N24)*H25/100,-2),IF(AND(D25="C",E25="S"),ROUND(SUM(P$6:P24)*H25/100,-2),IF(AND(D25="L",E25="S"),ROUND(SUM(R$6:R24)*H25/100,-2),IF(AND(D25="O",E25="S"),ROUND(SUM(T$6:T24)*H25/100,-2),IF(AND(D25="V",E25="S"),ROUND(SUM(V$6:V24)*H25/100,-2),IF(AND(D25="G",E25="Z"),ABS(ROUND(SUM(K$6:K24)*H25/100,-2)),IF(AND(D25="R",E25="Z"),ABS(ROUND(SUM(M$6:M24)*H25/100,-2)),IF(AND(D25="C",E25="Z"),ABS(ROUND(SUM(O$6:O24)*H25/100,-2)),IF(AND(D25="L",E25="Z"),ABS(ROUND(SUM(Q$6:Q24)*H25/100,-2)),IF(AND(D25="O",E25="Z"),ABS(ROUND(SUM(S$6:S24)*H25/100,-2)),IF(AND(D25="V",E25="Z"),ABS(ROUND(SUM(U$6:U24)*H25/100,-2)),IF(E25="X",ABS(ROUND(SUM(I$6:I24)*H25/100,-2)),IF(AND(D25="B",E25="H"),80000,0))))))))))))))</f>
        <v>0</v>
      </c>
      <c r="G25" s="148"/>
      <c r="H25" s="149">
        <v>5</v>
      </c>
      <c r="I25" s="144">
        <f>IF(AND($D25="S",$E25="H"),-$F25,IF(AND($D25="S",$E25="T"),$F25,0))</f>
        <v>0</v>
      </c>
      <c r="J25" s="150">
        <f>IF(AND($D25="S",OR($E25="Ü",$E25="T",$E25="A",$E25="D")),-$F25,IF(AND($G25="S",$E25="Ü"),$F25,IF(E25="S",$F25,IF(AND(D25="S",E25="H"),$F25*(100-H25)/100,IF(E25="X",-F25,0)))))</f>
        <v>0</v>
      </c>
      <c r="K25" s="151">
        <f>IF(AND($D25="G",$E25="H"),-$F25,IF(AND($D25="G",$E25="T"),$F25,0))</f>
        <v>0</v>
      </c>
      <c r="L25" s="152">
        <f>IF(AND($D25="G",$E25="H"),$F25,IF(AND($D25="G",NOT($E25="H")),-$F25,IF($G25="G",$F25,IF(AND($E25="B",NOT($D25="G")),$F25/($G$1-1),IF($E25="X",$F25*X25,0)))))</f>
        <v>0</v>
      </c>
      <c r="M25" s="153">
        <f>IF(AND($D25="R",$E25="H"),-$F25,IF(AND($D25="R",$E25="T"),$F25,0))</f>
        <v>0</v>
      </c>
      <c r="N25" s="152">
        <f>IF(AND($D25="R",$E25="H"),$F25,IF(AND($D25="R",NOT($E25="H")),-$F25,IF($G25="R",$F25,IF(AND($E25="B",NOT($D25="R")),$F25/($G$1-1),IF($E25="X",$F25*Y25,0)))))</f>
        <v>0</v>
      </c>
      <c r="O25" s="153">
        <f>IF(AND($D25="C",$E25="H"),-$F25,IF(AND($D25="C",$E25="T"),$F25,0))</f>
        <v>0</v>
      </c>
      <c r="P25" s="152">
        <f>IF($G$1&lt;3,0,IF(AND($D25="C",$E25="H"),$F25,IF(AND($D25="C",NOT($E25="H")),-$F25,IF($G25="C",$F25,IF(AND($E25="B",NOT($D25="C")),$F25/($G$1-1),IF($E25="X",$F25*Z25,0))))))</f>
        <v>0</v>
      </c>
      <c r="Q25" s="153">
        <f>IF(AND($D25="L",$E25="H"),-$F25,IF(AND($D25="L",$E25="T"),$F25,0))</f>
        <v>0</v>
      </c>
      <c r="R25" s="152">
        <f>IF($G$1&lt;4,0,IF(AND($D25="L",$E25="H"),$F25,IF(AND($D25="L",NOT($E25="H")),-$F25,IF($G25="L",$F25,IF(AND($E25="B",NOT($D25="L")),$F25/($G$1-1),IF($E25="X",$F25*AA25,0))))))</f>
        <v>0</v>
      </c>
      <c r="S25" s="153">
        <f>IF(AND($D25="O",$E25="H"),-$F25,IF(AND($D25="O",$E25="T"),$F25,0))</f>
        <v>0</v>
      </c>
      <c r="T25" s="152">
        <f>IF($G$1&lt;5,0,IF(AND($D25="O",$E25="H"),$F25,IF(AND($D25="O",NOT($E25="H")),-$F25,IF($G25="O",$F25,IF(AND($E25="B",NOT($D25="O")),$F25/($G$1-1),IF($E25="X",$F25*AB25,0))))))</f>
        <v>0</v>
      </c>
      <c r="U25" s="153">
        <f>IF(AND($D25="V",$E25="H"),-$F25,IF(AND($D25="V",$E25="T"),$F25,0))</f>
        <v>0</v>
      </c>
      <c r="V25" s="152">
        <f>IF($G$1&lt;6,0,IF(AND($D25="V",$E25="H"),$F25,IF(AND($D25="V",NOT($E25="H")),-$F25,IF($G25="V",$F25,IF(AND($E25="B",NOT($D25="V")),$F25/($G$1-1),IF($E25="X",($F25*AC25)-#REF!,0))))))</f>
        <v>0</v>
      </c>
      <c r="W25" s="158">
        <f>IF(AND(D25="S",E25="H"),1,IF(AND(D25="B",E25="H"),2,IF(AND(D25="G",E25="A"),3,IF(AND(D25="G",E25="D"),4,IF(AND(D25="R",E25="A"),5,IF(AND(D25="R",E25="D"),6,IF(AND(D25="C",E25="A"),7,IF(AND(D25="C",E25="D"),8,IF(AND(D25="L",E25="A"),9,IF(AND(D25="L",E25="D"),10,IF(AND(D25="O",E25="A"),11,IF(AND(D25="O",E25="D"),12,IF(AND(D25="V",E25="A"),13,IF(AND(D25="V",E25="D"),14,0))))))))))))))</f>
        <v>0</v>
      </c>
      <c r="X25" s="159">
        <f>IF(NOT(SUMIF($W$6:$W25,1,$I$6:$I25)=0),(SUMIF($W$6:$W25,3,$F$6:$F25)-SUMIF($AE$6:$AE25,3,$F$6:$F25))/ABS(SUMIF($W$6:$W25,1,$I$6:$I25)),0)</f>
        <v>0</v>
      </c>
      <c r="Y25" s="159">
        <f>IF(NOT(SUMIF($W$6:$W25,1,$I$6:$I25)=0),(SUMIF($W$6:$W25,5,$F$6:$F25)-SUMIF($AE$6:$AE25,5,$F$6:$F25))/ABS(SUMIF($W$6:$W25,1,$I$6:$I25)),0)</f>
        <v>0</v>
      </c>
      <c r="Z25" s="159">
        <f>IF(NOT(SUMIF($W$6:$W25,1,$I$6:$I25)=0),(SUMIF($W$6:$W25,7,$F$6:$F25)-SUMIF($AE$6:$AE25,7,$F$6:$F25))/ABS(SUMIF($W$6:$W25,1,$I$6:$I25)),0)</f>
        <v>0</v>
      </c>
      <c r="AA25" s="159">
        <f>IF(NOT(SUMIF($W$6:$W25,1,$I$6:$I25)=0),(SUMIF($W$6:$W25,9,$F$6:$F25)-SUMIF($AE$6:$AE25,9,$F$6:$F25))/ABS(SUMIF($W$6:$W25,1,$I$6:$I25)),0)</f>
        <v>0</v>
      </c>
      <c r="AB25" s="159">
        <f>IF(NOT(SUMIF($W$6:$W25,1,$I$6:$I25)=0),(SUMIF($W$6:$W25,11,$F$6:$F25)-SUMIF($AE$6:$AE25,11,$F$6:$F25))/ABS(SUMIF($W$6:$W25,1,$I$6:$I25)),0)</f>
        <v>0</v>
      </c>
      <c r="AC25" s="159">
        <f>IF(NOT(SUMIF($W$6:$W25,1,$I$6:$I25)=0),(SUMIF($W$6:$W25,13,$F$6:$F25)-SUMIF($AE$6:$AE25,13,$F$6:$F25))/ABS(SUMIF($W$6:$W25,1,$I$6:$I25)),0)</f>
        <v>0</v>
      </c>
      <c r="AD25" s="159">
        <f>IF(SUM($W$6:$W25)+SUM($AE$6:$AE25)=0,0,1-X25-Y25-Z25-AA25-AB25-AC25)</f>
        <v>0</v>
      </c>
      <c r="AE25" s="160">
        <f>IF(AND($D25="S",$E25="T"),1,IF(AND($D25="B",$E25="A"),2,IF(AND($G25="G",$E25="A"),3,IF(AND($G25="G",$E25="D"),4,IF(AND($G25="R",$E25="A"),5,IF(AND($G25="R",$E25="D"),6,IF(AND($G25="C",$E25="A"),7,IF(AND($G25="C",$E25="D"),8,IF(AND($G25="L",$E25="A"),9,IF(AND($G25="L",$E25="D"),10,IF(AND($G25="O",$E25="A"),11,IF(AND($G25="O",$E25="D"),12,IF(AND($G25="V",$E25="A"),13,IF(AND($G25="V",$E25="D"),14,IF(AND($E25="A",$G25="B"),15,0)))))))))))))))</f>
        <v>0</v>
      </c>
      <c r="AF25" s="161">
        <f>IF(AND(D25="B",E25="H"),A25,IF(AND(G25="B",OR(E25="A",E25="D")),A25,0))</f>
        <v>0</v>
      </c>
    </row>
    <row r="26" ht="12.7" customHeight="1">
      <c r="A26" s="143">
        <f>IF($E26="H",-$F26,IF($E26="T",$F26,IF(AND($E26="A",$G26="B"),$F26,IF(AND(E26="D",G26="B"),F26*0.8,0))))</f>
        <v>0</v>
      </c>
      <c r="B26" s="144">
        <f>$B25-$A26</f>
        <v>0</v>
      </c>
      <c r="C26" s="144">
        <f>IF(OR($E26="Z",AND($E26="H",$D26="B")),$F26,IF(AND($D26="B",$E26="Ü"),-$F26,IF($E26="X",$F26*$AD26,IF(AND(E26="D",G26="B"),F26*0.2,IF(AND(D26="S",E26="H"),$F26*H26/100,0)))))</f>
        <v>0</v>
      </c>
      <c r="D26" s="145"/>
      <c r="E26" s="146"/>
      <c r="F26" s="147">
        <f>IF(AND(D26="G",E26="S"),ROUND(SUM($L$6:$L25)*H26/100,-2),IF(AND(D26="R",E26="S"),ROUND(SUM(N$6:N25)*H26/100,-2),IF(AND(D26="C",E26="S"),ROUND(SUM(P$6:P25)*H26/100,-2),IF(AND(D26="L",E26="S"),ROUND(SUM(R$6:R25)*H26/100,-2),IF(AND(D26="O",E26="S"),ROUND(SUM(T$6:T25)*H26/100,-2),IF(AND(D26="V",E26="S"),ROUND(SUM(V$6:V25)*H26/100,-2),IF(AND(D26="G",E26="Z"),ABS(ROUND(SUM(K$6:K25)*H26/100,-2)),IF(AND(D26="R",E26="Z"),ABS(ROUND(SUM(M$6:M25)*H26/100,-2)),IF(AND(D26="C",E26="Z"),ABS(ROUND(SUM(O$6:O25)*H26/100,-2)),IF(AND(D26="L",E26="Z"),ABS(ROUND(SUM(Q$6:Q25)*H26/100,-2)),IF(AND(D26="O",E26="Z"),ABS(ROUND(SUM(S$6:S25)*H26/100,-2)),IF(AND(D26="V",E26="Z"),ABS(ROUND(SUM(U$6:U25)*H26/100,-2)),IF(E26="X",ABS(ROUND(SUM(I$6:I25)*H26/100,-2)),IF(AND(D26="B",E26="H"),80000,0))))))))))))))</f>
        <v>0</v>
      </c>
      <c r="G26" s="148"/>
      <c r="H26" s="149">
        <v>5</v>
      </c>
      <c r="I26" s="144">
        <f>IF(AND($D26="S",$E26="H"),-$F26,IF(AND($D26="S",$E26="T"),$F26,0))</f>
        <v>0</v>
      </c>
      <c r="J26" s="150">
        <f>IF(AND($D26="S",OR($E26="Ü",$E26="T",$E26="A",$E26="D")),-$F26,IF(AND($G26="S",$E26="Ü"),$F26,IF(E26="S",$F26,IF(AND(D26="S",E26="H"),$F26*(100-H26)/100,IF(E26="X",-F26,0)))))</f>
        <v>0</v>
      </c>
      <c r="K26" s="151">
        <f>IF(AND($D26="G",$E26="H"),-$F26,IF(AND($D26="G",$E26="T"),$F26,0))</f>
        <v>0</v>
      </c>
      <c r="L26" s="152">
        <f>IF(AND($D26="G",$E26="H"),$F26,IF(AND($D26="G",NOT($E26="H")),-$F26,IF($G26="G",$F26,IF(AND($E26="B",NOT($D26="G")),$F26/($G$1-1),IF($E26="X",$F26*X26,0)))))</f>
        <v>0</v>
      </c>
      <c r="M26" s="153">
        <f>IF(AND($D26="R",$E26="H"),-$F26,IF(AND($D26="R",$E26="T"),$F26,0))</f>
        <v>0</v>
      </c>
      <c r="N26" s="152">
        <f>IF(AND($D26="R",$E26="H"),$F26,IF(AND($D26="R",NOT($E26="H")),-$F26,IF($G26="R",$F26,IF(AND($E26="B",NOT($D26="R")),$F26/($G$1-1),IF($E26="X",$F26*Y26,0)))))</f>
        <v>0</v>
      </c>
      <c r="O26" s="153">
        <f>IF(AND($D26="C",$E26="H"),-$F26,IF(AND($D26="C",$E26="T"),$F26,0))</f>
        <v>0</v>
      </c>
      <c r="P26" s="152">
        <f>IF($G$1&lt;3,0,IF(AND($D26="C",$E26="H"),$F26,IF(AND($D26="C",NOT($E26="H")),-$F26,IF($G26="C",$F26,IF(AND($E26="B",NOT($D26="C")),$F26/($G$1-1),IF($E26="X",$F26*Z26,0))))))</f>
        <v>0</v>
      </c>
      <c r="Q26" s="153">
        <f>IF(AND($D26="L",$E26="H"),-$F26,IF(AND($D26="L",$E26="T"),$F26,0))</f>
        <v>0</v>
      </c>
      <c r="R26" s="152">
        <f>IF($G$1&lt;4,0,IF(AND($D26="L",$E26="H"),$F26,IF(AND($D26="L",NOT($E26="H")),-$F26,IF($G26="L",$F26,IF(AND($E26="B",NOT($D26="L")),$F26/($G$1-1),IF($E26="X",$F26*AA26,0))))))</f>
        <v>0</v>
      </c>
      <c r="S26" s="153">
        <f>IF(AND($D26="O",$E26="H"),-$F26,IF(AND($D26="O",$E26="T"),$F26,0))</f>
        <v>0</v>
      </c>
      <c r="T26" s="152">
        <f>IF($G$1&lt;5,0,IF(AND($D26="O",$E26="H"),$F26,IF(AND($D26="O",NOT($E26="H")),-$F26,IF($G26="O",$F26,IF(AND($E26="B",NOT($D26="O")),$F26/($G$1-1),IF($E26="X",$F26*AB26,0))))))</f>
        <v>0</v>
      </c>
      <c r="U26" s="153">
        <f>IF(AND($D26="V",$E26="H"),-$F26,IF(AND($D26="V",$E26="T"),$F26,0))</f>
        <v>0</v>
      </c>
      <c r="V26" s="152">
        <f>IF($G$1&lt;6,0,IF(AND($D26="V",$E26="H"),$F26,IF(AND($D26="V",NOT($E26="H")),-$F26,IF($G26="V",$F26,IF(AND($E26="B",NOT($D26="V")),$F26/($G$1-1),IF($E26="X",($F26*AC26)-#REF!,0))))))</f>
        <v>0</v>
      </c>
      <c r="W26" s="154">
        <f>IF(AND(D26="S",E26="H"),1,IF(AND(D26="B",E26="H"),2,IF(AND(D26="G",E26="A"),3,IF(AND(D26="G",E26="D"),4,IF(AND(D26="R",E26="A"),5,IF(AND(D26="R",E26="D"),6,IF(AND(D26="C",E26="A"),7,IF(AND(D26="C",E26="D"),8,IF(AND(D26="L",E26="A"),9,IF(AND(D26="L",E26="D"),10,IF(AND(D26="O",E26="A"),11,IF(AND(D26="O",E26="D"),12,IF(AND(D26="V",E26="A"),13,IF(AND(D26="V",E26="D"),14,0))))))))))))))</f>
        <v>0</v>
      </c>
      <c r="X26" s="155">
        <f>IF(NOT(SUMIF($W$6:$W26,1,$I$6:$I26)=0),(SUMIF($W$6:$W26,3,$F$6:$F26)-SUMIF($AE$6:$AE26,3,$F$6:$F26))/ABS(SUMIF($W$6:$W26,1,$I$6:$I26)),0)</f>
        <v>0</v>
      </c>
      <c r="Y26" s="155">
        <f>IF(NOT(SUMIF($W$6:$W26,1,$I$6:$I26)=0),(SUMIF($W$6:$W26,5,$F$6:$F26)-SUMIF($AE$6:$AE26,5,$F$6:$F26))/ABS(SUMIF($W$6:$W26,1,$I$6:$I26)),0)</f>
        <v>0</v>
      </c>
      <c r="Z26" s="155">
        <f>IF(NOT(SUMIF($W$6:$W26,1,$I$6:$I26)=0),(SUMIF($W$6:$W26,7,$F$6:$F26)-SUMIF($AE$6:$AE26,7,$F$6:$F26))/ABS(SUMIF($W$6:$W26,1,$I$6:$I26)),0)</f>
        <v>0</v>
      </c>
      <c r="AA26" s="155">
        <f>IF(NOT(SUMIF($W$6:$W26,1,$I$6:$I26)=0),(SUMIF($W$6:$W26,9,$F$6:$F26)-SUMIF($AE$6:$AE26,9,$F$6:$F26))/ABS(SUMIF($W$6:$W26,1,$I$6:$I26)),0)</f>
        <v>0</v>
      </c>
      <c r="AB26" s="155">
        <f>IF(NOT(SUMIF($W$6:$W26,1,$I$6:$I26)=0),(SUMIF($W$6:$W26,11,$F$6:$F26)-SUMIF($AE$6:$AE26,11,$F$6:$F26))/ABS(SUMIF($W$6:$W26,1,$I$6:$I26)),0)</f>
        <v>0</v>
      </c>
      <c r="AC26" s="155">
        <f>IF(NOT(SUMIF($W$6:$W26,1,$I$6:$I26)=0),(SUMIF($W$6:$W26,13,$F$6:$F26)-SUMIF($AE$6:$AE26,13,$F$6:$F26))/ABS(SUMIF($W$6:$W26,1,$I$6:$I26)),0)</f>
        <v>0</v>
      </c>
      <c r="AD26" s="155">
        <f>IF(SUM($W$6:$W26)+SUM($AE$6:$AE26)=0,0,1-X26-Y26-Z26-AA26-AB26-AC26)</f>
        <v>0</v>
      </c>
      <c r="AE26" s="156">
        <f>IF(AND($D26="S",$E26="T"),1,IF(AND($D26="B",$E26="A"),2,IF(AND($G26="G",$E26="A"),3,IF(AND($G26="G",$E26="D"),4,IF(AND($G26="R",$E26="A"),5,IF(AND($G26="R",$E26="D"),6,IF(AND($G26="C",$E26="A"),7,IF(AND($G26="C",$E26="D"),8,IF(AND($G26="L",$E26="A"),9,IF(AND($G26="L",$E26="D"),10,IF(AND($G26="O",$E26="A"),11,IF(AND($G26="O",$E26="D"),12,IF(AND($G26="V",$E26="A"),13,IF(AND($G26="V",$E26="D"),14,IF(AND($E26="A",$G26="B"),15,0)))))))))))))))</f>
        <v>0</v>
      </c>
      <c r="AF26" s="157">
        <f>IF(AND(D26="B",E26="H"),A26,IF(AND(G26="B",OR(E26="A",E26="D")),A26,0))</f>
        <v>0</v>
      </c>
    </row>
    <row r="27" ht="12.7" customHeight="1">
      <c r="A27" s="143">
        <f>IF($E27="H",-$F27,IF($E27="T",$F27,IF(AND($E27="A",$G27="B"),$F27,IF(AND(E27="D",G27="B"),F27*0.8,0))))</f>
        <v>0</v>
      </c>
      <c r="B27" s="144">
        <f>$B26-$A27</f>
        <v>0</v>
      </c>
      <c r="C27" s="144">
        <f>IF(OR($E27="Z",AND($E27="H",$D27="B")),$F27,IF(AND($D27="B",$E27="Ü"),-$F27,IF($E27="X",$F27*$AD27,IF(AND(E27="D",G27="B"),F27*0.2,IF(AND(D27="S",E27="H"),$F27*H27/100,0)))))</f>
        <v>0</v>
      </c>
      <c r="D27" s="145"/>
      <c r="E27" s="146"/>
      <c r="F27" s="147">
        <f>IF(AND(D27="G",E27="S"),ROUND(SUM($L$6:$L26)*H27/100,-2),IF(AND(D27="R",E27="S"),ROUND(SUM(N$6:N26)*H27/100,-2),IF(AND(D27="C",E27="S"),ROUND(SUM(P$6:P26)*H27/100,-2),IF(AND(D27="L",E27="S"),ROUND(SUM(R$6:R26)*H27/100,-2),IF(AND(D27="O",E27="S"),ROUND(SUM(T$6:T26)*H27/100,-2),IF(AND(D27="V",E27="S"),ROUND(SUM(V$6:V26)*H27/100,-2),IF(AND(D27="G",E27="Z"),ABS(ROUND(SUM(K$6:K26)*H27/100,-2)),IF(AND(D27="R",E27="Z"),ABS(ROUND(SUM(M$6:M26)*H27/100,-2)),IF(AND(D27="C",E27="Z"),ABS(ROUND(SUM(O$6:O26)*H27/100,-2)),IF(AND(D27="L",E27="Z"),ABS(ROUND(SUM(Q$6:Q26)*H27/100,-2)),IF(AND(D27="O",E27="Z"),ABS(ROUND(SUM(S$6:S26)*H27/100,-2)),IF(AND(D27="V",E27="Z"),ABS(ROUND(SUM(U$6:U26)*H27/100,-2)),IF(E27="X",ABS(ROUND(SUM(I$6:I26)*H27/100,-2)),IF(AND(D27="B",E27="H"),80000,0))))))))))))))</f>
        <v>0</v>
      </c>
      <c r="G27" s="148"/>
      <c r="H27" s="149">
        <v>5</v>
      </c>
      <c r="I27" s="144">
        <f>IF(AND($D27="S",$E27="H"),-$F27,IF(AND($D27="S",$E27="T"),$F27,0))</f>
        <v>0</v>
      </c>
      <c r="J27" s="150">
        <f>IF(AND($D27="S",OR($E27="Ü",$E27="T",$E27="A",$E27="D")),-$F27,IF(AND($G27="S",$E27="Ü"),$F27,IF(E27="S",$F27,IF(AND(D27="S",E27="H"),$F27*(100-H27)/100,IF(E27="X",-F27,0)))))</f>
        <v>0</v>
      </c>
      <c r="K27" s="151">
        <f>IF(AND($D27="G",$E27="H"),-$F27,IF(AND($D27="G",$E27="T"),$F27,0))</f>
        <v>0</v>
      </c>
      <c r="L27" s="152">
        <f>IF(AND($D27="G",$E27="H"),$F27,IF(AND($D27="G",NOT($E27="H")),-$F27,IF($G27="G",$F27,IF(AND($E27="B",NOT($D27="G")),$F27/($G$1-1),IF($E27="X",$F27*X27,0)))))</f>
        <v>0</v>
      </c>
      <c r="M27" s="153">
        <f>IF(AND($D27="R",$E27="H"),-$F27,IF(AND($D27="R",$E27="T"),$F27,0))</f>
        <v>0</v>
      </c>
      <c r="N27" s="152">
        <f>IF(AND($D27="R",$E27="H"),$F27,IF(AND($D27="R",NOT($E27="H")),-$F27,IF($G27="R",$F27,IF(AND($E27="B",NOT($D27="R")),$F27/($G$1-1),IF($E27="X",$F27*Y27,0)))))</f>
        <v>0</v>
      </c>
      <c r="O27" s="153">
        <f>IF(AND($D27="C",$E27="H"),-$F27,IF(AND($D27="C",$E27="T"),$F27,0))</f>
        <v>0</v>
      </c>
      <c r="P27" s="152">
        <f>IF($G$1&lt;3,0,IF(AND($D27="C",$E27="H"),$F27,IF(AND($D27="C",NOT($E27="H")),-$F27,IF($G27="C",$F27,IF(AND($E27="B",NOT($D27="C")),$F27/($G$1-1),IF($E27="X",$F27*Z27,0))))))</f>
        <v>0</v>
      </c>
      <c r="Q27" s="153">
        <f>IF(AND($D27="L",$E27="H"),-$F27,IF(AND($D27="L",$E27="T"),$F27,0))</f>
        <v>0</v>
      </c>
      <c r="R27" s="152">
        <f>IF($G$1&lt;4,0,IF(AND($D27="L",$E27="H"),$F27,IF(AND($D27="L",NOT($E27="H")),-$F27,IF($G27="L",$F27,IF(AND($E27="B",NOT($D27="L")),$F27/($G$1-1),IF($E27="X",$F27*AA27,0))))))</f>
        <v>0</v>
      </c>
      <c r="S27" s="153">
        <f>IF(AND($D27="O",$E27="H"),-$F27,IF(AND($D27="O",$E27="T"),$F27,0))</f>
        <v>0</v>
      </c>
      <c r="T27" s="152">
        <f>IF($G$1&lt;5,0,IF(AND($D27="O",$E27="H"),$F27,IF(AND($D27="O",NOT($E27="H")),-$F27,IF($G27="O",$F27,IF(AND($E27="B",NOT($D27="O")),$F27/($G$1-1),IF($E27="X",$F27*AB27,0))))))</f>
        <v>0</v>
      </c>
      <c r="U27" s="153">
        <f>IF(AND($D27="V",$E27="H"),-$F27,IF(AND($D27="V",$E27="T"),$F27,0))</f>
        <v>0</v>
      </c>
      <c r="V27" s="152">
        <f>IF($G$1&lt;6,0,IF(AND($D27="V",$E27="H"),$F27,IF(AND($D27="V",NOT($E27="H")),-$F27,IF($G27="V",$F27,IF(AND($E27="B",NOT($D27="V")),$F27/($G$1-1),IF($E27="X",($F27*AC27)-#REF!,0))))))</f>
        <v>0</v>
      </c>
      <c r="W27" s="158">
        <f>IF(AND(D27="S",E27="H"),1,IF(AND(D27="B",E27="H"),2,IF(AND(D27="G",E27="A"),3,IF(AND(D27="G",E27="D"),4,IF(AND(D27="R",E27="A"),5,IF(AND(D27="R",E27="D"),6,IF(AND(D27="C",E27="A"),7,IF(AND(D27="C",E27="D"),8,IF(AND(D27="L",E27="A"),9,IF(AND(D27="L",E27="D"),10,IF(AND(D27="O",E27="A"),11,IF(AND(D27="O",E27="D"),12,IF(AND(D27="V",E27="A"),13,IF(AND(D27="V",E27="D"),14,0))))))))))))))</f>
        <v>0</v>
      </c>
      <c r="X27" s="159">
        <f>IF(NOT(SUMIF($W$6:$W27,1,$I$6:$I27)=0),(SUMIF($W$6:$W27,3,$F$6:$F27)-SUMIF($AE$6:$AE27,3,$F$6:$F27))/ABS(SUMIF($W$6:$W27,1,$I$6:$I27)),0)</f>
        <v>0</v>
      </c>
      <c r="Y27" s="159">
        <f>IF(NOT(SUMIF($W$6:$W27,1,$I$6:$I27)=0),(SUMIF($W$6:$W27,5,$F$6:$F27)-SUMIF($AE$6:$AE27,5,$F$6:$F27))/ABS(SUMIF($W$6:$W27,1,$I$6:$I27)),0)</f>
        <v>0</v>
      </c>
      <c r="Z27" s="159">
        <f>IF(NOT(SUMIF($W$6:$W27,1,$I$6:$I27)=0),(SUMIF($W$6:$W27,7,$F$6:$F27)-SUMIF($AE$6:$AE27,7,$F$6:$F27))/ABS(SUMIF($W$6:$W27,1,$I$6:$I27)),0)</f>
        <v>0</v>
      </c>
      <c r="AA27" s="159">
        <f>IF(NOT(SUMIF($W$6:$W27,1,$I$6:$I27)=0),(SUMIF($W$6:$W27,9,$F$6:$F27)-SUMIF($AE$6:$AE27,9,$F$6:$F27))/ABS(SUMIF($W$6:$W27,1,$I$6:$I27)),0)</f>
        <v>0</v>
      </c>
      <c r="AB27" s="159">
        <f>IF(NOT(SUMIF($W$6:$W27,1,$I$6:$I27)=0),(SUMIF($W$6:$W27,11,$F$6:$F27)-SUMIF($AE$6:$AE27,11,$F$6:$F27))/ABS(SUMIF($W$6:$W27,1,$I$6:$I27)),0)</f>
        <v>0</v>
      </c>
      <c r="AC27" s="159">
        <f>IF(NOT(SUMIF($W$6:$W27,1,$I$6:$I27)=0),(SUMIF($W$6:$W27,13,$F$6:$F27)-SUMIF($AE$6:$AE27,13,$F$6:$F27))/ABS(SUMIF($W$6:$W27,1,$I$6:$I27)),0)</f>
        <v>0</v>
      </c>
      <c r="AD27" s="159">
        <f>IF(SUM($W$6:$W27)+SUM($AE$6:$AE27)=0,0,1-X27-Y27-Z27-AA27-AB27-AC27)</f>
        <v>0</v>
      </c>
      <c r="AE27" s="160">
        <f>IF(AND($D27="S",$E27="T"),1,IF(AND($D27="B",$E27="A"),2,IF(AND($G27="G",$E27="A"),3,IF(AND($G27="G",$E27="D"),4,IF(AND($G27="R",$E27="A"),5,IF(AND($G27="R",$E27="D"),6,IF(AND($G27="C",$E27="A"),7,IF(AND($G27="C",$E27="D"),8,IF(AND($G27="L",$E27="A"),9,IF(AND($G27="L",$E27="D"),10,IF(AND($G27="O",$E27="A"),11,IF(AND($G27="O",$E27="D"),12,IF(AND($G27="V",$E27="A"),13,IF(AND($G27="V",$E27="D"),14,IF(AND($E27="A",$G27="B"),15,0)))))))))))))))</f>
        <v>0</v>
      </c>
      <c r="AF27" s="161">
        <f>IF(AND(D27="B",E27="H"),A27,IF(AND(G27="B",OR(E27="A",E27="D")),A27,0))</f>
        <v>0</v>
      </c>
    </row>
    <row r="28" ht="12.7" customHeight="1">
      <c r="A28" s="143">
        <f>IF($E28="H",-$F28,IF($E28="T",$F28,IF(AND($E28="A",$G28="B"),$F28,IF(AND(E28="D",G28="B"),F28*0.8,0))))</f>
        <v>0</v>
      </c>
      <c r="B28" s="144">
        <f>$B27-$A28</f>
        <v>0</v>
      </c>
      <c r="C28" s="144">
        <f>IF(OR($E28="Z",AND($E28="H",$D28="B")),$F28,IF(AND($D28="B",$E28="Ü"),-$F28,IF($E28="X",$F28*$AD28,IF(AND(E28="D",G28="B"),F28*0.2,IF(AND(D28="S",E28="H"),$F28*H28/100,0)))))</f>
        <v>0</v>
      </c>
      <c r="D28" s="145"/>
      <c r="E28" s="146"/>
      <c r="F28" s="147">
        <f>IF(AND(D28="G",E28="S"),ROUND(SUM($L$6:$L27)*H28/100,-2),IF(AND(D28="R",E28="S"),ROUND(SUM(N$6:N27)*H28/100,-2),IF(AND(D28="C",E28="S"),ROUND(SUM(P$6:P27)*H28/100,-2),IF(AND(D28="L",E28="S"),ROUND(SUM(R$6:R27)*H28/100,-2),IF(AND(D28="O",E28="S"),ROUND(SUM(T$6:T27)*H28/100,-2),IF(AND(D28="V",E28="S"),ROUND(SUM(V$6:V27)*H28/100,-2),IF(AND(D28="G",E28="Z"),ABS(ROUND(SUM(K$6:K27)*H28/100,-2)),IF(AND(D28="R",E28="Z"),ABS(ROUND(SUM(M$6:M27)*H28/100,-2)),IF(AND(D28="C",E28="Z"),ABS(ROUND(SUM(O$6:O27)*H28/100,-2)),IF(AND(D28="L",E28="Z"),ABS(ROUND(SUM(Q$6:Q27)*H28/100,-2)),IF(AND(D28="O",E28="Z"),ABS(ROUND(SUM(S$6:S27)*H28/100,-2)),IF(AND(D28="V",E28="Z"),ABS(ROUND(SUM(U$6:U27)*H28/100,-2)),IF(E28="X",ABS(ROUND(SUM(I$6:I27)*H28/100,-2)),IF(AND(D28="B",E28="H"),80000,0))))))))))))))</f>
        <v>0</v>
      </c>
      <c r="G28" s="148"/>
      <c r="H28" s="149">
        <v>5</v>
      </c>
      <c r="I28" s="144">
        <f>IF(AND($D28="S",$E28="H"),-$F28,IF(AND($D28="S",$E28="T"),$F28,0))</f>
        <v>0</v>
      </c>
      <c r="J28" s="150">
        <f>IF(AND($D28="S",OR($E28="Ü",$E28="T",$E28="A",$E28="D")),-$F28,IF(AND($G28="S",$E28="Ü"),$F28,IF(E28="S",$F28,IF(AND(D28="S",E28="H"),$F28*(100-H28)/100,IF(E28="X",-F28,0)))))</f>
        <v>0</v>
      </c>
      <c r="K28" s="151">
        <f>IF(AND($D28="G",$E28="H"),-$F28,IF(AND($D28="G",$E28="T"),$F28,0))</f>
        <v>0</v>
      </c>
      <c r="L28" s="152">
        <f>IF(AND($D28="G",$E28="H"),$F28,IF(AND($D28="G",NOT($E28="H")),-$F28,IF($G28="G",$F28,IF(AND($E28="B",NOT($D28="G")),$F28/($G$1-1),IF($E28="X",$F28*X28,0)))))</f>
        <v>0</v>
      </c>
      <c r="M28" s="153">
        <f>IF(AND($D28="R",$E28="H"),-$F28,IF(AND($D28="R",$E28="T"),$F28,0))</f>
        <v>0</v>
      </c>
      <c r="N28" s="152">
        <f>IF(AND($D28="R",$E28="H"),$F28,IF(AND($D28="R",NOT($E28="H")),-$F28,IF($G28="R",$F28,IF(AND($E28="B",NOT($D28="R")),$F28/($G$1-1),IF($E28="X",$F28*Y28,0)))))</f>
        <v>0</v>
      </c>
      <c r="O28" s="153">
        <f>IF(AND($D28="C",$E28="H"),-$F28,IF(AND($D28="C",$E28="T"),$F28,0))</f>
        <v>0</v>
      </c>
      <c r="P28" s="152">
        <f>IF($G$1&lt;3,0,IF(AND($D28="C",$E28="H"),$F28,IF(AND($D28="C",NOT($E28="H")),-$F28,IF($G28="C",$F28,IF(AND($E28="B",NOT($D28="C")),$F28/($G$1-1),IF($E28="X",$F28*Z28,0))))))</f>
        <v>0</v>
      </c>
      <c r="Q28" s="153">
        <f>IF(AND($D28="L",$E28="H"),-$F28,IF(AND($D28="L",$E28="T"),$F28,0))</f>
        <v>0</v>
      </c>
      <c r="R28" s="152">
        <f>IF($G$1&lt;4,0,IF(AND($D28="L",$E28="H"),$F28,IF(AND($D28="L",NOT($E28="H")),-$F28,IF($G28="L",$F28,IF(AND($E28="B",NOT($D28="L")),$F28/($G$1-1),IF($E28="X",$F28*AA28,0))))))</f>
        <v>0</v>
      </c>
      <c r="S28" s="153">
        <f>IF(AND($D28="O",$E28="H"),-$F28,IF(AND($D28="O",$E28="T"),$F28,0))</f>
        <v>0</v>
      </c>
      <c r="T28" s="152">
        <f>IF($G$1&lt;5,0,IF(AND($D28="O",$E28="H"),$F28,IF(AND($D28="O",NOT($E28="H")),-$F28,IF($G28="O",$F28,IF(AND($E28="B",NOT($D28="O")),$F28/($G$1-1),IF($E28="X",$F28*AB28,0))))))</f>
        <v>0</v>
      </c>
      <c r="U28" s="153">
        <f>IF(AND($D28="V",$E28="H"),-$F28,IF(AND($D28="V",$E28="T"),$F28,0))</f>
        <v>0</v>
      </c>
      <c r="V28" s="152">
        <f>IF($G$1&lt;6,0,IF(AND($D28="V",$E28="H"),$F28,IF(AND($D28="V",NOT($E28="H")),-$F28,IF($G28="V",$F28,IF(AND($E28="B",NOT($D28="V")),$F28/($G$1-1),IF($E28="X",($F28*AC28)-#REF!,0))))))</f>
        <v>0</v>
      </c>
      <c r="W28" s="154">
        <f>IF(AND(D28="S",E28="H"),1,IF(AND(D28="B",E28="H"),2,IF(AND(D28="G",E28="A"),3,IF(AND(D28="G",E28="D"),4,IF(AND(D28="R",E28="A"),5,IF(AND(D28="R",E28="D"),6,IF(AND(D28="C",E28="A"),7,IF(AND(D28="C",E28="D"),8,IF(AND(D28="L",E28="A"),9,IF(AND(D28="L",E28="D"),10,IF(AND(D28="O",E28="A"),11,IF(AND(D28="O",E28="D"),12,IF(AND(D28="V",E28="A"),13,IF(AND(D28="V",E28="D"),14,0))))))))))))))</f>
        <v>0</v>
      </c>
      <c r="X28" s="155">
        <f>IF(NOT(SUMIF($W$6:$W28,1,$I$6:$I28)=0),(SUMIF($W$6:$W28,3,$F$6:$F28)-SUMIF($AE$6:$AE28,3,$F$6:$F28))/ABS(SUMIF($W$6:$W28,1,$I$6:$I28)),0)</f>
        <v>0</v>
      </c>
      <c r="Y28" s="155">
        <f>IF(NOT(SUMIF($W$6:$W28,1,$I$6:$I28)=0),(SUMIF($W$6:$W28,5,$F$6:$F28)-SUMIF($AE$6:$AE28,5,$F$6:$F28))/ABS(SUMIF($W$6:$W28,1,$I$6:$I28)),0)</f>
        <v>0</v>
      </c>
      <c r="Z28" s="155">
        <f>IF(NOT(SUMIF($W$6:$W28,1,$I$6:$I28)=0),(SUMIF($W$6:$W28,7,$F$6:$F28)-SUMIF($AE$6:$AE28,7,$F$6:$F28))/ABS(SUMIF($W$6:$W28,1,$I$6:$I28)),0)</f>
        <v>0</v>
      </c>
      <c r="AA28" s="155">
        <f>IF(NOT(SUMIF($W$6:$W28,1,$I$6:$I28)=0),(SUMIF($W$6:$W28,9,$F$6:$F28)-SUMIF($AE$6:$AE28,9,$F$6:$F28))/ABS(SUMIF($W$6:$W28,1,$I$6:$I28)),0)</f>
        <v>0</v>
      </c>
      <c r="AB28" s="155">
        <f>IF(NOT(SUMIF($W$6:$W28,1,$I$6:$I28)=0),(SUMIF($W$6:$W28,11,$F$6:$F28)-SUMIF($AE$6:$AE28,11,$F$6:$F28))/ABS(SUMIF($W$6:$W28,1,$I$6:$I28)),0)</f>
        <v>0</v>
      </c>
      <c r="AC28" s="155">
        <f>IF(NOT(SUMIF($W$6:$W28,1,$I$6:$I28)=0),(SUMIF($W$6:$W28,13,$F$6:$F28)-SUMIF($AE$6:$AE28,13,$F$6:$F28))/ABS(SUMIF($W$6:$W28,1,$I$6:$I28)),0)</f>
        <v>0</v>
      </c>
      <c r="AD28" s="155">
        <f>IF(SUM($W$6:$W28)+SUM($AE$6:$AE28)=0,0,1-X28-Y28-Z28-AA28-AB28-AC28)</f>
        <v>0</v>
      </c>
      <c r="AE28" s="156">
        <f>IF(AND($D28="S",$E28="T"),1,IF(AND($D28="B",$E28="A"),2,IF(AND($G28="G",$E28="A"),3,IF(AND($G28="G",$E28="D"),4,IF(AND($G28="R",$E28="A"),5,IF(AND($G28="R",$E28="D"),6,IF(AND($G28="C",$E28="A"),7,IF(AND($G28="C",$E28="D"),8,IF(AND($G28="L",$E28="A"),9,IF(AND($G28="L",$E28="D"),10,IF(AND($G28="O",$E28="A"),11,IF(AND($G28="O",$E28="D"),12,IF(AND($G28="V",$E28="A"),13,IF(AND($G28="V",$E28="D"),14,IF(AND($E28="A",$G28="B"),15,0)))))))))))))))</f>
        <v>0</v>
      </c>
      <c r="AF28" s="157">
        <f>IF(AND(D28="B",E28="H"),A28,IF(AND(G28="B",OR(E28="A",E28="D")),A28,0))</f>
        <v>0</v>
      </c>
    </row>
    <row r="29" ht="12.7" customHeight="1">
      <c r="A29" s="143">
        <f>IF($E29="H",-$F29,IF($E29="T",$F29,IF(AND($E29="A",$G29="B"),$F29,IF(AND(E29="D",G29="B"),F29*0.8,0))))</f>
        <v>0</v>
      </c>
      <c r="B29" s="144">
        <f>$B28-$A29</f>
        <v>0</v>
      </c>
      <c r="C29" s="144">
        <f>IF(OR($E29="Z",AND($E29="H",$D29="B")),$F29,IF(AND($D29="B",$E29="Ü"),-$F29,IF($E29="X",$F29*$AD29,IF(AND(E29="D",G29="B"),F29*0.2,IF(AND(D29="S",E29="H"),$F29*H29/100,0)))))</f>
        <v>0</v>
      </c>
      <c r="D29" s="145"/>
      <c r="E29" s="146"/>
      <c r="F29" s="147">
        <f>IF(AND(D29="G",E29="S"),ROUND(SUM($L$6:$L28)*H29/100,-2),IF(AND(D29="R",E29="S"),ROUND(SUM(N$6:N28)*H29/100,-2),IF(AND(D29="C",E29="S"),ROUND(SUM(P$6:P28)*H29/100,-2),IF(AND(D29="L",E29="S"),ROUND(SUM(R$6:R28)*H29/100,-2),IF(AND(D29="O",E29="S"),ROUND(SUM(T$6:T28)*H29/100,-2),IF(AND(D29="V",E29="S"),ROUND(SUM(V$6:V28)*H29/100,-2),IF(AND(D29="G",E29="Z"),ABS(ROUND(SUM(K$6:K28)*H29/100,-2)),IF(AND(D29="R",E29="Z"),ABS(ROUND(SUM(M$6:M28)*H29/100,-2)),IF(AND(D29="C",E29="Z"),ABS(ROUND(SUM(O$6:O28)*H29/100,-2)),IF(AND(D29="L",E29="Z"),ABS(ROUND(SUM(Q$6:Q28)*H29/100,-2)),IF(AND(D29="O",E29="Z"),ABS(ROUND(SUM(S$6:S28)*H29/100,-2)),IF(AND(D29="V",E29="Z"),ABS(ROUND(SUM(U$6:U28)*H29/100,-2)),IF(E29="X",ABS(ROUND(SUM(I$6:I28)*H29/100,-2)),IF(AND(D29="B",E29="H"),80000,0))))))))))))))</f>
        <v>0</v>
      </c>
      <c r="G29" s="148"/>
      <c r="H29" s="149">
        <v>5</v>
      </c>
      <c r="I29" s="144">
        <f>IF(AND($D29="S",$E29="H"),-$F29,IF(AND($D29="S",$E29="T"),$F29,0))</f>
        <v>0</v>
      </c>
      <c r="J29" s="150">
        <f>IF(AND($D29="S",OR($E29="Ü",$E29="T",$E29="A",$E29="D")),-$F29,IF(AND($G29="S",$E29="Ü"),$F29,IF(E29="S",$F29,IF(AND(D29="S",E29="H"),$F29*(100-H29)/100,IF(E29="X",-F29,0)))))</f>
        <v>0</v>
      </c>
      <c r="K29" s="151">
        <f>IF(AND($D29="G",$E29="H"),-$F29,IF(AND($D29="G",$E29="T"),$F29,0))</f>
        <v>0</v>
      </c>
      <c r="L29" s="152">
        <f>IF(AND($D29="G",$E29="H"),$F29,IF(AND($D29="G",NOT($E29="H")),-$F29,IF($G29="G",$F29,IF(AND($E29="B",NOT($D29="G")),$F29/($G$1-1),IF($E29="X",$F29*X29,0)))))</f>
        <v>0</v>
      </c>
      <c r="M29" s="153">
        <f>IF(AND($D29="R",$E29="H"),-$F29,IF(AND($D29="R",$E29="T"),$F29,0))</f>
        <v>0</v>
      </c>
      <c r="N29" s="152">
        <f>IF(AND($D29="R",$E29="H"),$F29,IF(AND($D29="R",NOT($E29="H")),-$F29,IF($G29="R",$F29,IF(AND($E29="B",NOT($D29="R")),$F29/($G$1-1),IF($E29="X",$F29*Y29,0)))))</f>
        <v>0</v>
      </c>
      <c r="O29" s="153">
        <f>IF(AND($D29="C",$E29="H"),-$F29,IF(AND($D29="C",$E29="T"),$F29,0))</f>
        <v>0</v>
      </c>
      <c r="P29" s="152">
        <f>IF($G$1&lt;3,0,IF(AND($D29="C",$E29="H"),$F29,IF(AND($D29="C",NOT($E29="H")),-$F29,IF($G29="C",$F29,IF(AND($E29="B",NOT($D29="C")),$F29/($G$1-1),IF($E29="X",$F29*Z29,0))))))</f>
        <v>0</v>
      </c>
      <c r="Q29" s="153">
        <f>IF(AND($D29="L",$E29="H"),-$F29,IF(AND($D29="L",$E29="T"),$F29,0))</f>
        <v>0</v>
      </c>
      <c r="R29" s="152">
        <f>IF($G$1&lt;4,0,IF(AND($D29="L",$E29="H"),$F29,IF(AND($D29="L",NOT($E29="H")),-$F29,IF($G29="L",$F29,IF(AND($E29="B",NOT($D29="L")),$F29/($G$1-1),IF($E29="X",$F29*AA29,0))))))</f>
        <v>0</v>
      </c>
      <c r="S29" s="153">
        <f>IF(AND($D29="O",$E29="H"),-$F29,IF(AND($D29="O",$E29="T"),$F29,0))</f>
        <v>0</v>
      </c>
      <c r="T29" s="152">
        <f>IF($G$1&lt;5,0,IF(AND($D29="O",$E29="H"),$F29,IF(AND($D29="O",NOT($E29="H")),-$F29,IF($G29="O",$F29,IF(AND($E29="B",NOT($D29="O")),$F29/($G$1-1),IF($E29="X",$F29*AB29,0))))))</f>
        <v>0</v>
      </c>
      <c r="U29" s="153">
        <f>IF(AND($D29="V",$E29="H"),-$F29,IF(AND($D29="V",$E29="T"),$F29,0))</f>
        <v>0</v>
      </c>
      <c r="V29" s="152">
        <f>IF($G$1&lt;6,0,IF(AND($D29="V",$E29="H"),$F29,IF(AND($D29="V",NOT($E29="H")),-$F29,IF($G29="V",$F29,IF(AND($E29="B",NOT($D29="V")),$F29/($G$1-1),IF($E29="X",($F29*AC29)-#REF!,0))))))</f>
        <v>0</v>
      </c>
      <c r="W29" s="158">
        <f>IF(AND(D29="S",E29="H"),1,IF(AND(D29="B",E29="H"),2,IF(AND(D29="G",E29="A"),3,IF(AND(D29="G",E29="D"),4,IF(AND(D29="R",E29="A"),5,IF(AND(D29="R",E29="D"),6,IF(AND(D29="C",E29="A"),7,IF(AND(D29="C",E29="D"),8,IF(AND(D29="L",E29="A"),9,IF(AND(D29="L",E29="D"),10,IF(AND(D29="O",E29="A"),11,IF(AND(D29="O",E29="D"),12,IF(AND(D29="V",E29="A"),13,IF(AND(D29="V",E29="D"),14,0))))))))))))))</f>
        <v>0</v>
      </c>
      <c r="X29" s="159">
        <f>IF(NOT(SUMIF($W$6:$W29,1,$I$6:$I29)=0),(SUMIF($W$6:$W29,3,$F$6:$F29)-SUMIF($AE$6:$AE29,3,$F$6:$F29))/ABS(SUMIF($W$6:$W29,1,$I$6:$I29)),0)</f>
        <v>0</v>
      </c>
      <c r="Y29" s="159">
        <f>IF(NOT(SUMIF($W$6:$W29,1,$I$6:$I29)=0),(SUMIF($W$6:$W29,5,$F$6:$F29)-SUMIF($AE$6:$AE29,5,$F$6:$F29))/ABS(SUMIF($W$6:$W29,1,$I$6:$I29)),0)</f>
        <v>0</v>
      </c>
      <c r="Z29" s="159">
        <f>IF(NOT(SUMIF($W$6:$W29,1,$I$6:$I29)=0),(SUMIF($W$6:$W29,7,$F$6:$F29)-SUMIF($AE$6:$AE29,7,$F$6:$F29))/ABS(SUMIF($W$6:$W29,1,$I$6:$I29)),0)</f>
        <v>0</v>
      </c>
      <c r="AA29" s="159">
        <f>IF(NOT(SUMIF($W$6:$W29,1,$I$6:$I29)=0),(SUMIF($W$6:$W29,9,$F$6:$F29)-SUMIF($AE$6:$AE29,9,$F$6:$F29))/ABS(SUMIF($W$6:$W29,1,$I$6:$I29)),0)</f>
        <v>0</v>
      </c>
      <c r="AB29" s="159">
        <f>IF(NOT(SUMIF($W$6:$W29,1,$I$6:$I29)=0),(SUMIF($W$6:$W29,11,$F$6:$F29)-SUMIF($AE$6:$AE29,11,$F$6:$F29))/ABS(SUMIF($W$6:$W29,1,$I$6:$I29)),0)</f>
        <v>0</v>
      </c>
      <c r="AC29" s="159">
        <f>IF(NOT(SUMIF($W$6:$W29,1,$I$6:$I29)=0),(SUMIF($W$6:$W29,13,$F$6:$F29)-SUMIF($AE$6:$AE29,13,$F$6:$F29))/ABS(SUMIF($W$6:$W29,1,$I$6:$I29)),0)</f>
        <v>0</v>
      </c>
      <c r="AD29" s="159">
        <f>IF(SUM($W$6:$W29)+SUM($AE$6:$AE29)=0,0,1-X29-Y29-Z29-AA29-AB29-AC29)</f>
        <v>0</v>
      </c>
      <c r="AE29" s="160">
        <f>IF(AND($D29="S",$E29="T"),1,IF(AND($D29="B",$E29="A"),2,IF(AND($G29="G",$E29="A"),3,IF(AND($G29="G",$E29="D"),4,IF(AND($G29="R",$E29="A"),5,IF(AND($G29="R",$E29="D"),6,IF(AND($G29="C",$E29="A"),7,IF(AND($G29="C",$E29="D"),8,IF(AND($G29="L",$E29="A"),9,IF(AND($G29="L",$E29="D"),10,IF(AND($G29="O",$E29="A"),11,IF(AND($G29="O",$E29="D"),12,IF(AND($G29="V",$E29="A"),13,IF(AND($G29="V",$E29="D"),14,IF(AND($E29="A",$G29="B"),15,0)))))))))))))))</f>
        <v>0</v>
      </c>
      <c r="AF29" s="161">
        <f>IF(AND(D29="B",E29="H"),A29,IF(AND(G29="B",OR(E29="A",E29="D")),A29,0))</f>
        <v>0</v>
      </c>
    </row>
    <row r="30" ht="12.7" customHeight="1">
      <c r="A30" s="143">
        <f>IF($E30="H",-$F30,IF($E30="T",$F30,IF(AND($E30="A",$G30="B"),$F30,IF(AND(E30="D",G30="B"),F30*0.8,0))))</f>
        <v>0</v>
      </c>
      <c r="B30" s="144">
        <f>$B29-$A30</f>
        <v>0</v>
      </c>
      <c r="C30" s="144">
        <f>IF(OR($E30="Z",AND($E30="H",$D30="B")),$F30,IF(AND($D30="B",$E30="Ü"),-$F30,IF($E30="X",$F30*$AD30,IF(AND(E30="D",G30="B"),F30*0.2,IF(AND(D30="S",E30="H"),$F30*H30/100,0)))))</f>
        <v>0</v>
      </c>
      <c r="D30" s="145"/>
      <c r="E30" s="146"/>
      <c r="F30" s="147">
        <f>IF(AND(D30="G",E30="S"),ROUND(SUM($L$6:$L29)*H30/100,-2),IF(AND(D30="R",E30="S"),ROUND(SUM(N$6:N29)*H30/100,-2),IF(AND(D30="C",E30="S"),ROUND(SUM(P$6:P29)*H30/100,-2),IF(AND(D30="L",E30="S"),ROUND(SUM(R$6:R29)*H30/100,-2),IF(AND(D30="O",E30="S"),ROUND(SUM(T$6:T29)*H30/100,-2),IF(AND(D30="V",E30="S"),ROUND(SUM(V$6:V29)*H30/100,-2),IF(AND(D30="G",E30="Z"),ABS(ROUND(SUM(K$6:K29)*H30/100,-2)),IF(AND(D30="R",E30="Z"),ABS(ROUND(SUM(M$6:M29)*H30/100,-2)),IF(AND(D30="C",E30="Z"),ABS(ROUND(SUM(O$6:O29)*H30/100,-2)),IF(AND(D30="L",E30="Z"),ABS(ROUND(SUM(Q$6:Q29)*H30/100,-2)),IF(AND(D30="O",E30="Z"),ABS(ROUND(SUM(S$6:S29)*H30/100,-2)),IF(AND(D30="V",E30="Z"),ABS(ROUND(SUM(U$6:U29)*H30/100,-2)),IF(E30="X",ABS(ROUND(SUM(I$6:I29)*H30/100,-2)),IF(AND(D30="B",E30="H"),80000,0))))))))))))))</f>
        <v>0</v>
      </c>
      <c r="G30" s="148"/>
      <c r="H30" s="149">
        <v>5</v>
      </c>
      <c r="I30" s="144">
        <f>IF(AND($D30="S",$E30="H"),-$F30,IF(AND($D30="S",$E30="T"),$F30,0))</f>
        <v>0</v>
      </c>
      <c r="J30" s="150">
        <f>IF(AND($D30="S",OR($E30="Ü",$E30="T",$E30="A",$E30="D")),-$F30,IF(AND($G30="S",$E30="Ü"),$F30,IF(E30="S",$F30,IF(AND(D30="S",E30="H"),$F30*(100-H30)/100,IF(E30="X",-F30,0)))))</f>
        <v>0</v>
      </c>
      <c r="K30" s="151">
        <f>IF(AND($D30="G",$E30="H"),-$F30,IF(AND($D30="G",$E30="T"),$F30,0))</f>
        <v>0</v>
      </c>
      <c r="L30" s="152">
        <f>IF(AND($D30="G",$E30="H"),$F30,IF(AND($D30="G",NOT($E30="H")),-$F30,IF($G30="G",$F30,IF(AND($E30="B",NOT($D30="G")),$F30/($G$1-1),IF($E30="X",$F30*X30,0)))))</f>
        <v>0</v>
      </c>
      <c r="M30" s="153">
        <f>IF(AND($D30="R",$E30="H"),-$F30,IF(AND($D30="R",$E30="T"),$F30,0))</f>
        <v>0</v>
      </c>
      <c r="N30" s="152">
        <f>IF(AND($D30="R",$E30="H"),$F30,IF(AND($D30="R",NOT($E30="H")),-$F30,IF($G30="R",$F30,IF(AND($E30="B",NOT($D30="R")),$F30/($G$1-1),IF($E30="X",$F30*Y30,0)))))</f>
        <v>0</v>
      </c>
      <c r="O30" s="153">
        <f>IF(AND($D30="C",$E30="H"),-$F30,IF(AND($D30="C",$E30="T"),$F30,0))</f>
        <v>0</v>
      </c>
      <c r="P30" s="152">
        <f>IF($G$1&lt;3,0,IF(AND($D30="C",$E30="H"),$F30,IF(AND($D30="C",NOT($E30="H")),-$F30,IF($G30="C",$F30,IF(AND($E30="B",NOT($D30="C")),$F30/($G$1-1),IF($E30="X",$F30*Z30,0))))))</f>
        <v>0</v>
      </c>
      <c r="Q30" s="153">
        <f>IF(AND($D30="L",$E30="H"),-$F30,IF(AND($D30="L",$E30="T"),$F30,0))</f>
        <v>0</v>
      </c>
      <c r="R30" s="152">
        <f>IF($G$1&lt;4,0,IF(AND($D30="L",$E30="H"),$F30,IF(AND($D30="L",NOT($E30="H")),-$F30,IF($G30="L",$F30,IF(AND($E30="B",NOT($D30="L")),$F30/($G$1-1),IF($E30="X",$F30*AA30,0))))))</f>
        <v>0</v>
      </c>
      <c r="S30" s="153">
        <f>IF(AND($D30="O",$E30="H"),-$F30,IF(AND($D30="O",$E30="T"),$F30,0))</f>
        <v>0</v>
      </c>
      <c r="T30" s="152">
        <f>IF($G$1&lt;5,0,IF(AND($D30="O",$E30="H"),$F30,IF(AND($D30="O",NOT($E30="H")),-$F30,IF($G30="O",$F30,IF(AND($E30="B",NOT($D30="O")),$F30/($G$1-1),IF($E30="X",$F30*AB30,0))))))</f>
        <v>0</v>
      </c>
      <c r="U30" s="153">
        <f>IF(AND($D30="V",$E30="H"),-$F30,IF(AND($D30="V",$E30="T"),$F30,0))</f>
        <v>0</v>
      </c>
      <c r="V30" s="152">
        <f>IF($G$1&lt;6,0,IF(AND($D30="V",$E30="H"),$F30,IF(AND($D30="V",NOT($E30="H")),-$F30,IF($G30="V",$F30,IF(AND($E30="B",NOT($D30="V")),$F30/($G$1-1),IF($E30="X",($F30*AC30)-#REF!,0))))))</f>
        <v>0</v>
      </c>
      <c r="W30" s="154">
        <f>IF(AND(D30="S",E30="H"),1,IF(AND(D30="B",E30="H"),2,IF(AND(D30="G",E30="A"),3,IF(AND(D30="G",E30="D"),4,IF(AND(D30="R",E30="A"),5,IF(AND(D30="R",E30="D"),6,IF(AND(D30="C",E30="A"),7,IF(AND(D30="C",E30="D"),8,IF(AND(D30="L",E30="A"),9,IF(AND(D30="L",E30="D"),10,IF(AND(D30="O",E30="A"),11,IF(AND(D30="O",E30="D"),12,IF(AND(D30="V",E30="A"),13,IF(AND(D30="V",E30="D"),14,0))))))))))))))</f>
        <v>0</v>
      </c>
      <c r="X30" s="155">
        <f>IF(NOT(SUMIF($W$6:$W30,1,$I$6:$I30)=0),(SUMIF($W$6:$W30,3,$F$6:$F30)-SUMIF($AE$6:$AE30,3,$F$6:$F30))/ABS(SUMIF($W$6:$W30,1,$I$6:$I30)),0)</f>
        <v>0</v>
      </c>
      <c r="Y30" s="155">
        <f>IF(NOT(SUMIF($W$6:$W30,1,$I$6:$I30)=0),(SUMIF($W$6:$W30,5,$F$6:$F30)-SUMIF($AE$6:$AE30,5,$F$6:$F30))/ABS(SUMIF($W$6:$W30,1,$I$6:$I30)),0)</f>
        <v>0</v>
      </c>
      <c r="Z30" s="155">
        <f>IF(NOT(SUMIF($W$6:$W30,1,$I$6:$I30)=0),(SUMIF($W$6:$W30,7,$F$6:$F30)-SUMIF($AE$6:$AE30,7,$F$6:$F30))/ABS(SUMIF($W$6:$W30,1,$I$6:$I30)),0)</f>
        <v>0</v>
      </c>
      <c r="AA30" s="155">
        <f>IF(NOT(SUMIF($W$6:$W30,1,$I$6:$I30)=0),(SUMIF($W$6:$W30,9,$F$6:$F30)-SUMIF($AE$6:$AE30,9,$F$6:$F30))/ABS(SUMIF($W$6:$W30,1,$I$6:$I30)),0)</f>
        <v>0</v>
      </c>
      <c r="AB30" s="155">
        <f>IF(NOT(SUMIF($W$6:$W30,1,$I$6:$I30)=0),(SUMIF($W$6:$W30,11,$F$6:$F30)-SUMIF($AE$6:$AE30,11,$F$6:$F30))/ABS(SUMIF($W$6:$W30,1,$I$6:$I30)),0)</f>
        <v>0</v>
      </c>
      <c r="AC30" s="155">
        <f>IF(NOT(SUMIF($W$6:$W30,1,$I$6:$I30)=0),(SUMIF($W$6:$W30,13,$F$6:$F30)-SUMIF($AE$6:$AE30,13,$F$6:$F30))/ABS(SUMIF($W$6:$W30,1,$I$6:$I30)),0)</f>
        <v>0</v>
      </c>
      <c r="AD30" s="155">
        <f>IF(SUM($W$6:$W30)+SUM($AE$6:$AE30)=0,0,1-X30-Y30-Z30-AA30-AB30-AC30)</f>
        <v>0</v>
      </c>
      <c r="AE30" s="156">
        <f>IF(AND($D30="S",$E30="T"),1,IF(AND($D30="B",$E30="A"),2,IF(AND($G30="G",$E30="A"),3,IF(AND($G30="G",$E30="D"),4,IF(AND($G30="R",$E30="A"),5,IF(AND($G30="R",$E30="D"),6,IF(AND($G30="C",$E30="A"),7,IF(AND($G30="C",$E30="D"),8,IF(AND($G30="L",$E30="A"),9,IF(AND($G30="L",$E30="D"),10,IF(AND($G30="O",$E30="A"),11,IF(AND($G30="O",$E30="D"),12,IF(AND($G30="V",$E30="A"),13,IF(AND($G30="V",$E30="D"),14,IF(AND($E30="A",$G30="B"),15,0)))))))))))))))</f>
        <v>0</v>
      </c>
      <c r="AF30" s="157">
        <f>IF(AND(D30="B",E30="H"),A30,IF(AND(G30="B",OR(E30="A",E30="D")),A30,0))</f>
        <v>0</v>
      </c>
    </row>
    <row r="31" ht="12.7" customHeight="1">
      <c r="A31" s="143">
        <f>IF($E31="H",-$F31,IF($E31="T",$F31,IF(AND($E31="A",$G31="B"),$F31,IF(AND(E31="D",G31="B"),F31*0.8,0))))</f>
        <v>0</v>
      </c>
      <c r="B31" s="144">
        <f>$B30-$A31</f>
        <v>0</v>
      </c>
      <c r="C31" s="144">
        <f>IF(OR($E31="Z",AND($E31="H",$D31="B")),$F31,IF(AND($D31="B",$E31="Ü"),-$F31,IF($E31="X",$F31*$AD31,IF(AND(E31="D",G31="B"),F31*0.2,IF(AND(D31="S",E31="H"),$F31*H31/100,0)))))</f>
        <v>0</v>
      </c>
      <c r="D31" s="145"/>
      <c r="E31" s="146"/>
      <c r="F31" s="147">
        <f>IF(AND(D31="G",E31="S"),ROUND(SUM($L$6:$L30)*H31/100,-2),IF(AND(D31="R",E31="S"),ROUND(SUM(N$6:N30)*H31/100,-2),IF(AND(D31="C",E31="S"),ROUND(SUM(P$6:P30)*H31/100,-2),IF(AND(D31="L",E31="S"),ROUND(SUM(R$6:R30)*H31/100,-2),IF(AND(D31="O",E31="S"),ROUND(SUM(T$6:T30)*H31/100,-2),IF(AND(D31="V",E31="S"),ROUND(SUM(V$6:V30)*H31/100,-2),IF(AND(D31="G",E31="Z"),ABS(ROUND(SUM(K$6:K30)*H31/100,-2)),IF(AND(D31="R",E31="Z"),ABS(ROUND(SUM(M$6:M30)*H31/100,-2)),IF(AND(D31="C",E31="Z"),ABS(ROUND(SUM(O$6:O30)*H31/100,-2)),IF(AND(D31="L",E31="Z"),ABS(ROUND(SUM(Q$6:Q30)*H31/100,-2)),IF(AND(D31="O",E31="Z"),ABS(ROUND(SUM(S$6:S30)*H31/100,-2)),IF(AND(D31="V",E31="Z"),ABS(ROUND(SUM(U$6:U30)*H31/100,-2)),IF(E31="X",ABS(ROUND(SUM(I$6:I30)*H31/100,-2)),IF(AND(D31="B",E31="H"),80000,0))))))))))))))</f>
        <v>0</v>
      </c>
      <c r="G31" s="148"/>
      <c r="H31" s="149">
        <v>5</v>
      </c>
      <c r="I31" s="144">
        <f>IF(AND($D31="S",$E31="H"),-$F31,IF(AND($D31="S",$E31="T"),$F31,0))</f>
        <v>0</v>
      </c>
      <c r="J31" s="150">
        <f>IF(AND($D31="S",OR($E31="Ü",$E31="T",$E31="A",$E31="D")),-$F31,IF(AND($G31="S",$E31="Ü"),$F31,IF(E31="S",$F31,IF(AND(D31="S",E31="H"),$F31*(100-H31)/100,IF(E31="X",-F31,0)))))</f>
        <v>0</v>
      </c>
      <c r="K31" s="151">
        <f>IF(AND($D31="G",$E31="H"),-$F31,IF(AND($D31="G",$E31="T"),$F31,0))</f>
        <v>0</v>
      </c>
      <c r="L31" s="152">
        <f>IF(AND($D31="G",$E31="H"),$F31,IF(AND($D31="G",NOT($E31="H")),-$F31,IF($G31="G",$F31,IF(AND($E31="B",NOT($D31="G")),$F31/($G$1-1),IF($E31="X",$F31*X31,0)))))</f>
        <v>0</v>
      </c>
      <c r="M31" s="153">
        <f>IF(AND($D31="R",$E31="H"),-$F31,IF(AND($D31="R",$E31="T"),$F31,0))</f>
        <v>0</v>
      </c>
      <c r="N31" s="152">
        <f>IF(AND($D31="R",$E31="H"),$F31,IF(AND($D31="R",NOT($E31="H")),-$F31,IF($G31="R",$F31,IF(AND($E31="B",NOT($D31="R")),$F31/($G$1-1),IF($E31="X",$F31*Y31,0)))))</f>
        <v>0</v>
      </c>
      <c r="O31" s="153">
        <f>IF(AND($D31="C",$E31="H"),-$F31,IF(AND($D31="C",$E31="T"),$F31,0))</f>
        <v>0</v>
      </c>
      <c r="P31" s="152">
        <f>IF($G$1&lt;3,0,IF(AND($D31="C",$E31="H"),$F31,IF(AND($D31="C",NOT($E31="H")),-$F31,IF($G31="C",$F31,IF(AND($E31="B",NOT($D31="C")),$F31/($G$1-1),IF($E31="X",$F31*Z31,0))))))</f>
        <v>0</v>
      </c>
      <c r="Q31" s="153">
        <f>IF(AND($D31="L",$E31="H"),-$F31,IF(AND($D31="L",$E31="T"),$F31,0))</f>
        <v>0</v>
      </c>
      <c r="R31" s="152">
        <f>IF($G$1&lt;4,0,IF(AND($D31="L",$E31="H"),$F31,IF(AND($D31="L",NOT($E31="H")),-$F31,IF($G31="L",$F31,IF(AND($E31="B",NOT($D31="L")),$F31/($G$1-1),IF($E31="X",$F31*AA31,0))))))</f>
        <v>0</v>
      </c>
      <c r="S31" s="153">
        <f>IF(AND($D31="O",$E31="H"),-$F31,IF(AND($D31="O",$E31="T"),$F31,0))</f>
        <v>0</v>
      </c>
      <c r="T31" s="152">
        <f>IF($G$1&lt;5,0,IF(AND($D31="O",$E31="H"),$F31,IF(AND($D31="O",NOT($E31="H")),-$F31,IF($G31="O",$F31,IF(AND($E31="B",NOT($D31="O")),$F31/($G$1-1),IF($E31="X",$F31*AB31,0))))))</f>
        <v>0</v>
      </c>
      <c r="U31" s="153">
        <f>IF(AND($D31="V",$E31="H"),-$F31,IF(AND($D31="V",$E31="T"),$F31,0))</f>
        <v>0</v>
      </c>
      <c r="V31" s="152">
        <f>IF($G$1&lt;6,0,IF(AND($D31="V",$E31="H"),$F31,IF(AND($D31="V",NOT($E31="H")),-$F31,IF($G31="V",$F31,IF(AND($E31="B",NOT($D31="V")),$F31/($G$1-1),IF($E31="X",($F31*AC31)-#REF!,0))))))</f>
        <v>0</v>
      </c>
      <c r="W31" s="158">
        <f>IF(AND(D31="S",E31="H"),1,IF(AND(D31="B",E31="H"),2,IF(AND(D31="G",E31="A"),3,IF(AND(D31="G",E31="D"),4,IF(AND(D31="R",E31="A"),5,IF(AND(D31="R",E31="D"),6,IF(AND(D31="C",E31="A"),7,IF(AND(D31="C",E31="D"),8,IF(AND(D31="L",E31="A"),9,IF(AND(D31="L",E31="D"),10,IF(AND(D31="O",E31="A"),11,IF(AND(D31="O",E31="D"),12,IF(AND(D31="V",E31="A"),13,IF(AND(D31="V",E31="D"),14,0))))))))))))))</f>
        <v>0</v>
      </c>
      <c r="X31" s="159">
        <f>IF(NOT(SUMIF($W$6:$W31,1,$I$6:$I31)=0),(SUMIF($W$6:$W31,3,$F$6:$F31)-SUMIF($AE$6:$AE31,3,$F$6:$F31))/ABS(SUMIF($W$6:$W31,1,$I$6:$I31)),0)</f>
        <v>0</v>
      </c>
      <c r="Y31" s="159">
        <f>IF(NOT(SUMIF($W$6:$W31,1,$I$6:$I31)=0),(SUMIF($W$6:$W31,5,$F$6:$F31)-SUMIF($AE$6:$AE31,5,$F$6:$F31))/ABS(SUMIF($W$6:$W31,1,$I$6:$I31)),0)</f>
        <v>0</v>
      </c>
      <c r="Z31" s="159">
        <f>IF(NOT(SUMIF($W$6:$W31,1,$I$6:$I31)=0),(SUMIF($W$6:$W31,7,$F$6:$F31)-SUMIF($AE$6:$AE31,7,$F$6:$F31))/ABS(SUMIF($W$6:$W31,1,$I$6:$I31)),0)</f>
        <v>0</v>
      </c>
      <c r="AA31" s="159">
        <f>IF(NOT(SUMIF($W$6:$W31,1,$I$6:$I31)=0),(SUMIF($W$6:$W31,9,$F$6:$F31)-SUMIF($AE$6:$AE31,9,$F$6:$F31))/ABS(SUMIF($W$6:$W31,1,$I$6:$I31)),0)</f>
        <v>0</v>
      </c>
      <c r="AB31" s="159">
        <f>IF(NOT(SUMIF($W$6:$W31,1,$I$6:$I31)=0),(SUMIF($W$6:$W31,11,$F$6:$F31)-SUMIF($AE$6:$AE31,11,$F$6:$F31))/ABS(SUMIF($W$6:$W31,1,$I$6:$I31)),0)</f>
        <v>0</v>
      </c>
      <c r="AC31" s="159">
        <f>IF(NOT(SUMIF($W$6:$W31,1,$I$6:$I31)=0),(SUMIF($W$6:$W31,13,$F$6:$F31)-SUMIF($AE$6:$AE31,13,$F$6:$F31))/ABS(SUMIF($W$6:$W31,1,$I$6:$I31)),0)</f>
        <v>0</v>
      </c>
      <c r="AD31" s="159">
        <f>IF(SUM($W$6:$W31)+SUM($AE$6:$AE31)=0,0,1-X31-Y31-Z31-AA31-AB31-AC31)</f>
        <v>0</v>
      </c>
      <c r="AE31" s="160">
        <f>IF(AND($D31="S",$E31="T"),1,IF(AND($D31="B",$E31="A"),2,IF(AND($G31="G",$E31="A"),3,IF(AND($G31="G",$E31="D"),4,IF(AND($G31="R",$E31="A"),5,IF(AND($G31="R",$E31="D"),6,IF(AND($G31="C",$E31="A"),7,IF(AND($G31="C",$E31="D"),8,IF(AND($G31="L",$E31="A"),9,IF(AND($G31="L",$E31="D"),10,IF(AND($G31="O",$E31="A"),11,IF(AND($G31="O",$E31="D"),12,IF(AND($G31="V",$E31="A"),13,IF(AND($G31="V",$E31="D"),14,IF(AND($E31="A",$G31="B"),15,0)))))))))))))))</f>
        <v>0</v>
      </c>
      <c r="AF31" s="161">
        <f>IF(AND(D31="B",E31="H"),A31,IF(AND(G31="B",OR(E31="A",E31="D")),A31,0))</f>
        <v>0</v>
      </c>
    </row>
    <row r="32" ht="12.7" customHeight="1">
      <c r="A32" s="143">
        <f>IF($E32="H",-$F32,IF($E32="T",$F32,IF(AND($E32="A",$G32="B"),$F32,IF(AND(E32="D",G32="B"),F32*0.8,0))))</f>
        <v>0</v>
      </c>
      <c r="B32" s="144">
        <f>$B31-$A32</f>
        <v>0</v>
      </c>
      <c r="C32" s="144">
        <f>IF(OR($E32="Z",AND($E32="H",$D32="B")),$F32,IF(AND($D32="B",$E32="Ü"),-$F32,IF($E32="X",$F32*$AD32,IF(AND(E32="D",G32="B"),F32*0.2,IF(AND(D32="S",E32="H"),$F32*H32/100,0)))))</f>
        <v>0</v>
      </c>
      <c r="D32" s="145"/>
      <c r="E32" s="146"/>
      <c r="F32" s="147">
        <f>IF(AND(D32="G",E32="S"),ROUND(SUM($L$6:$L31)*H32/100,-2),IF(AND(D32="R",E32="S"),ROUND(SUM(N$6:N31)*H32/100,-2),IF(AND(D32="C",E32="S"),ROUND(SUM(P$6:P31)*H32/100,-2),IF(AND(D32="L",E32="S"),ROUND(SUM(R$6:R31)*H32/100,-2),IF(AND(D32="O",E32="S"),ROUND(SUM(T$6:T31)*H32/100,-2),IF(AND(D32="V",E32="S"),ROUND(SUM(V$6:V31)*H32/100,-2),IF(AND(D32="G",E32="Z"),ABS(ROUND(SUM(K$6:K31)*H32/100,-2)),IF(AND(D32="R",E32="Z"),ABS(ROUND(SUM(M$6:M31)*H32/100,-2)),IF(AND(D32="C",E32="Z"),ABS(ROUND(SUM(O$6:O31)*H32/100,-2)),IF(AND(D32="L",E32="Z"),ABS(ROUND(SUM(Q$6:Q31)*H32/100,-2)),IF(AND(D32="O",E32="Z"),ABS(ROUND(SUM(S$6:S31)*H32/100,-2)),IF(AND(D32="V",E32="Z"),ABS(ROUND(SUM(U$6:U31)*H32/100,-2)),IF(E32="X",ABS(ROUND(SUM(I$6:I31)*H32/100,-2)),IF(AND(D32="B",E32="H"),80000,0))))))))))))))</f>
        <v>0</v>
      </c>
      <c r="G32" s="148"/>
      <c r="H32" s="149">
        <v>5</v>
      </c>
      <c r="I32" s="144">
        <f>IF(AND($D32="S",$E32="H"),-$F32,IF(AND($D32="S",$E32="T"),$F32,0))</f>
        <v>0</v>
      </c>
      <c r="J32" s="150">
        <f>IF(AND($D32="S",OR($E32="Ü",$E32="T",$E32="A",$E32="D")),-$F32,IF(AND($G32="S",$E32="Ü"),$F32,IF(E32="S",$F32,IF(AND(D32="S",E32="H"),$F32*(100-H32)/100,IF(E32="X",-F32,0)))))</f>
        <v>0</v>
      </c>
      <c r="K32" s="151">
        <f>IF(AND($D32="G",$E32="H"),-$F32,IF(AND($D32="G",$E32="T"),$F32,0))</f>
        <v>0</v>
      </c>
      <c r="L32" s="152">
        <f>IF(AND($D32="G",$E32="H"),$F32,IF(AND($D32="G",NOT($E32="H")),-$F32,IF($G32="G",$F32,IF(AND($E32="B",NOT($D32="G")),$F32/($G$1-1),IF($E32="X",$F32*X32,0)))))</f>
        <v>0</v>
      </c>
      <c r="M32" s="153">
        <f>IF(AND($D32="R",$E32="H"),-$F32,IF(AND($D32="R",$E32="T"),$F32,0))</f>
        <v>0</v>
      </c>
      <c r="N32" s="152">
        <f>IF(AND($D32="R",$E32="H"),$F32,IF(AND($D32="R",NOT($E32="H")),-$F32,IF($G32="R",$F32,IF(AND($E32="B",NOT($D32="R")),$F32/($G$1-1),IF($E32="X",$F32*Y32,0)))))</f>
        <v>0</v>
      </c>
      <c r="O32" s="153">
        <f>IF(AND($D32="C",$E32="H"),-$F32,IF(AND($D32="C",$E32="T"),$F32,0))</f>
        <v>0</v>
      </c>
      <c r="P32" s="152">
        <f>IF($G$1&lt;3,0,IF(AND($D32="C",$E32="H"),$F32,IF(AND($D32="C",NOT($E32="H")),-$F32,IF($G32="C",$F32,IF(AND($E32="B",NOT($D32="C")),$F32/($G$1-1),IF($E32="X",$F32*Z32,0))))))</f>
        <v>0</v>
      </c>
      <c r="Q32" s="153">
        <f>IF(AND($D32="L",$E32="H"),-$F32,IF(AND($D32="L",$E32="T"),$F32,0))</f>
        <v>0</v>
      </c>
      <c r="R32" s="152">
        <f>IF($G$1&lt;4,0,IF(AND($D32="L",$E32="H"),$F32,IF(AND($D32="L",NOT($E32="H")),-$F32,IF($G32="L",$F32,IF(AND($E32="B",NOT($D32="L")),$F32/($G$1-1),IF($E32="X",$F32*AA32,0))))))</f>
        <v>0</v>
      </c>
      <c r="S32" s="153">
        <f>IF(AND($D32="O",$E32="H"),-$F32,IF(AND($D32="O",$E32="T"),$F32,0))</f>
        <v>0</v>
      </c>
      <c r="T32" s="152">
        <f>IF($G$1&lt;5,0,IF(AND($D32="O",$E32="H"),$F32,IF(AND($D32="O",NOT($E32="H")),-$F32,IF($G32="O",$F32,IF(AND($E32="B",NOT($D32="O")),$F32/($G$1-1),IF($E32="X",$F32*AB32,0))))))</f>
        <v>0</v>
      </c>
      <c r="U32" s="153">
        <f>IF(AND($D32="V",$E32="H"),-$F32,IF(AND($D32="V",$E32="T"),$F32,0))</f>
        <v>0</v>
      </c>
      <c r="V32" s="152">
        <f>IF($G$1&lt;6,0,IF(AND($D32="V",$E32="H"),$F32,IF(AND($D32="V",NOT($E32="H")),-$F32,IF($G32="V",$F32,IF(AND($E32="B",NOT($D32="V")),$F32/($G$1-1),IF($E32="X",($F32*AC32)-#REF!,0))))))</f>
        <v>0</v>
      </c>
      <c r="W32" s="154">
        <f>IF(AND(D32="S",E32="H"),1,IF(AND(D32="B",E32="H"),2,IF(AND(D32="G",E32="A"),3,IF(AND(D32="G",E32="D"),4,IF(AND(D32="R",E32="A"),5,IF(AND(D32="R",E32="D"),6,IF(AND(D32="C",E32="A"),7,IF(AND(D32="C",E32="D"),8,IF(AND(D32="L",E32="A"),9,IF(AND(D32="L",E32="D"),10,IF(AND(D32="O",E32="A"),11,IF(AND(D32="O",E32="D"),12,IF(AND(D32="V",E32="A"),13,IF(AND(D32="V",E32="D"),14,0))))))))))))))</f>
        <v>0</v>
      </c>
      <c r="X32" s="155">
        <f>IF(NOT(SUMIF($W$6:$W32,1,$I$6:$I32)=0),(SUMIF($W$6:$W32,3,$F$6:$F32)-SUMIF($AE$6:$AE32,3,$F$6:$F32))/ABS(SUMIF($W$6:$W32,1,$I$6:$I32)),0)</f>
        <v>0</v>
      </c>
      <c r="Y32" s="155">
        <f>IF(NOT(SUMIF($W$6:$W32,1,$I$6:$I32)=0),(SUMIF($W$6:$W32,5,$F$6:$F32)-SUMIF($AE$6:$AE32,5,$F$6:$F32))/ABS(SUMIF($W$6:$W32,1,$I$6:$I32)),0)</f>
        <v>0</v>
      </c>
      <c r="Z32" s="155">
        <f>IF(NOT(SUMIF($W$6:$W32,1,$I$6:$I32)=0),(SUMIF($W$6:$W32,7,$F$6:$F32)-SUMIF($AE$6:$AE32,7,$F$6:$F32))/ABS(SUMIF($W$6:$W32,1,$I$6:$I32)),0)</f>
        <v>0</v>
      </c>
      <c r="AA32" s="155">
        <f>IF(NOT(SUMIF($W$6:$W32,1,$I$6:$I32)=0),(SUMIF($W$6:$W32,9,$F$6:$F32)-SUMIF($AE$6:$AE32,9,$F$6:$F32))/ABS(SUMIF($W$6:$W32,1,$I$6:$I32)),0)</f>
        <v>0</v>
      </c>
      <c r="AB32" s="155">
        <f>IF(NOT(SUMIF($W$6:$W32,1,$I$6:$I32)=0),(SUMIF($W$6:$W32,11,$F$6:$F32)-SUMIF($AE$6:$AE32,11,$F$6:$F32))/ABS(SUMIF($W$6:$W32,1,$I$6:$I32)),0)</f>
        <v>0</v>
      </c>
      <c r="AC32" s="155">
        <f>IF(NOT(SUMIF($W$6:$W32,1,$I$6:$I32)=0),(SUMIF($W$6:$W32,13,$F$6:$F32)-SUMIF($AE$6:$AE32,13,$F$6:$F32))/ABS(SUMIF($W$6:$W32,1,$I$6:$I32)),0)</f>
        <v>0</v>
      </c>
      <c r="AD32" s="155">
        <f>IF(SUM($W$6:$W32)+SUM($AE$6:$AE32)=0,0,1-X32-Y32-Z32-AA32-AB32-AC32)</f>
        <v>0</v>
      </c>
      <c r="AE32" s="156">
        <f>IF(AND($D32="S",$E32="T"),1,IF(AND($D32="B",$E32="A"),2,IF(AND($G32="G",$E32="A"),3,IF(AND($G32="G",$E32="D"),4,IF(AND($G32="R",$E32="A"),5,IF(AND($G32="R",$E32="D"),6,IF(AND($G32="C",$E32="A"),7,IF(AND($G32="C",$E32="D"),8,IF(AND($G32="L",$E32="A"),9,IF(AND($G32="L",$E32="D"),10,IF(AND($G32="O",$E32="A"),11,IF(AND($G32="O",$E32="D"),12,IF(AND($G32="V",$E32="A"),13,IF(AND($G32="V",$E32="D"),14,IF(AND($E32="A",$G32="B"),15,0)))))))))))))))</f>
        <v>0</v>
      </c>
      <c r="AF32" s="157">
        <f>IF(AND(D32="B",E32="H"),A32,IF(AND(G32="B",OR(E32="A",E32="D")),A32,0))</f>
        <v>0</v>
      </c>
    </row>
    <row r="33" ht="12.7" customHeight="1">
      <c r="A33" s="143">
        <f>IF($E33="H",-$F33,IF($E33="T",$F33,IF(AND($E33="A",$G33="B"),$F33,IF(AND(E33="D",G33="B"),F33*0.8,0))))</f>
        <v>0</v>
      </c>
      <c r="B33" s="144">
        <f>$B32-$A33</f>
        <v>0</v>
      </c>
      <c r="C33" s="144">
        <f>IF(OR($E33="Z",AND($E33="H",$D33="B")),$F33,IF(AND($D33="B",$E33="Ü"),-$F33,IF($E33="X",$F33*$AD33,IF(AND(E33="D",G33="B"),F33*0.2,IF(AND(D33="S",E33="H"),$F33*H33/100,0)))))</f>
        <v>0</v>
      </c>
      <c r="D33" s="145"/>
      <c r="E33" s="146"/>
      <c r="F33" s="147">
        <f>IF(AND(D33="G",E33="S"),ROUND(SUM($L$6:$L32)*H33/100,-2),IF(AND(D33="R",E33="S"),ROUND(SUM(N$6:N32)*H33/100,-2),IF(AND(D33="C",E33="S"),ROUND(SUM(P$6:P32)*H33/100,-2),IF(AND(D33="L",E33="S"),ROUND(SUM(R$6:R32)*H33/100,-2),IF(AND(D33="O",E33="S"),ROUND(SUM(T$6:T32)*H33/100,-2),IF(AND(D33="V",E33="S"),ROUND(SUM(V$6:V32)*H33/100,-2),IF(AND(D33="G",E33="Z"),ABS(ROUND(SUM(K$6:K32)*H33/100,-2)),IF(AND(D33="R",E33="Z"),ABS(ROUND(SUM(M$6:M32)*H33/100,-2)),IF(AND(D33="C",E33="Z"),ABS(ROUND(SUM(O$6:O32)*H33/100,-2)),IF(AND(D33="L",E33="Z"),ABS(ROUND(SUM(Q$6:Q32)*H33/100,-2)),IF(AND(D33="O",E33="Z"),ABS(ROUND(SUM(S$6:S32)*H33/100,-2)),IF(AND(D33="V",E33="Z"),ABS(ROUND(SUM(U$6:U32)*H33/100,-2)),IF(E33="X",ABS(ROUND(SUM(I$6:I32)*H33/100,-2)),IF(AND(D33="B",E33="H"),80000,0))))))))))))))</f>
        <v>0</v>
      </c>
      <c r="G33" s="148"/>
      <c r="H33" s="149">
        <v>5</v>
      </c>
      <c r="I33" s="144">
        <f>IF(AND($D33="S",$E33="H"),-$F33,IF(AND($D33="S",$E33="T"),$F33,0))</f>
        <v>0</v>
      </c>
      <c r="J33" s="150">
        <f>IF(AND($D33="S",OR($E33="Ü",$E33="T",$E33="A",$E33="D")),-$F33,IF(AND($G33="S",$E33="Ü"),$F33,IF(E33="S",$F33,IF(AND(D33="S",E33="H"),$F33*(100-H33)/100,IF(E33="X",-F33,0)))))</f>
        <v>0</v>
      </c>
      <c r="K33" s="151">
        <f>IF(AND($D33="G",$E33="H"),-$F33,IF(AND($D33="G",$E33="T"),$F33,0))</f>
        <v>0</v>
      </c>
      <c r="L33" s="152">
        <f>IF(AND($D33="G",$E33="H"),$F33,IF(AND($D33="G",NOT($E33="H")),-$F33,IF($G33="G",$F33,IF(AND($E33="B",NOT($D33="G")),$F33/($G$1-1),IF($E33="X",$F33*X33,0)))))</f>
        <v>0</v>
      </c>
      <c r="M33" s="153">
        <f>IF(AND($D33="R",$E33="H"),-$F33,IF(AND($D33="R",$E33="T"),$F33,0))</f>
        <v>0</v>
      </c>
      <c r="N33" s="152">
        <f>IF(AND($D33="R",$E33="H"),$F33,IF(AND($D33="R",NOT($E33="H")),-$F33,IF($G33="R",$F33,IF(AND($E33="B",NOT($D33="R")),$F33/($G$1-1),IF($E33="X",$F33*Y33,0)))))</f>
        <v>0</v>
      </c>
      <c r="O33" s="153">
        <f>IF(AND($D33="C",$E33="H"),-$F33,IF(AND($D33="C",$E33="T"),$F33,0))</f>
        <v>0</v>
      </c>
      <c r="P33" s="152">
        <f>IF($G$1&lt;3,0,IF(AND($D33="C",$E33="H"),$F33,IF(AND($D33="C",NOT($E33="H")),-$F33,IF($G33="C",$F33,IF(AND($E33="B",NOT($D33="C")),$F33/($G$1-1),IF($E33="X",$F33*Z33,0))))))</f>
        <v>0</v>
      </c>
      <c r="Q33" s="153">
        <f>IF(AND($D33="L",$E33="H"),-$F33,IF(AND($D33="L",$E33="T"),$F33,0))</f>
        <v>0</v>
      </c>
      <c r="R33" s="152">
        <f>IF($G$1&lt;4,0,IF(AND($D33="L",$E33="H"),$F33,IF(AND($D33="L",NOT($E33="H")),-$F33,IF($G33="L",$F33,IF(AND($E33="B",NOT($D33="L")),$F33/($G$1-1),IF($E33="X",$F33*AA33,0))))))</f>
        <v>0</v>
      </c>
      <c r="S33" s="153">
        <f>IF(AND($D33="O",$E33="H"),-$F33,IF(AND($D33="O",$E33="T"),$F33,0))</f>
        <v>0</v>
      </c>
      <c r="T33" s="152">
        <f>IF($G$1&lt;5,0,IF(AND($D33="O",$E33="H"),$F33,IF(AND($D33="O",NOT($E33="H")),-$F33,IF($G33="O",$F33,IF(AND($E33="B",NOT($D33="O")),$F33/($G$1-1),IF($E33="X",$F33*AB33,0))))))</f>
        <v>0</v>
      </c>
      <c r="U33" s="153">
        <f>IF(AND($D33="V",$E33="H"),-$F33,IF(AND($D33="V",$E33="T"),$F33,0))</f>
        <v>0</v>
      </c>
      <c r="V33" s="152">
        <f>IF($G$1&lt;6,0,IF(AND($D33="V",$E33="H"),$F33,IF(AND($D33="V",NOT($E33="H")),-$F33,IF($G33="V",$F33,IF(AND($E33="B",NOT($D33="V")),$F33/($G$1-1),IF($E33="X",($F33*AC33)-#REF!,0))))))</f>
        <v>0</v>
      </c>
      <c r="W33" s="158">
        <f>IF(AND(D33="S",E33="H"),1,IF(AND(D33="B",E33="H"),2,IF(AND(D33="G",E33="A"),3,IF(AND(D33="G",E33="D"),4,IF(AND(D33="R",E33="A"),5,IF(AND(D33="R",E33="D"),6,IF(AND(D33="C",E33="A"),7,IF(AND(D33="C",E33="D"),8,IF(AND(D33="L",E33="A"),9,IF(AND(D33="L",E33="D"),10,IF(AND(D33="O",E33="A"),11,IF(AND(D33="O",E33="D"),12,IF(AND(D33="V",E33="A"),13,IF(AND(D33="V",E33="D"),14,0))))))))))))))</f>
        <v>0</v>
      </c>
      <c r="X33" s="159">
        <f>IF(NOT(SUMIF($W$6:$W33,1,$I$6:$I33)=0),(SUMIF($W$6:$W33,3,$F$6:$F33)-SUMIF($AE$6:$AE33,3,$F$6:$F33))/ABS(SUMIF($W$6:$W33,1,$I$6:$I33)),0)</f>
        <v>0</v>
      </c>
      <c r="Y33" s="159">
        <f>IF(NOT(SUMIF($W$6:$W33,1,$I$6:$I33)=0),(SUMIF($W$6:$W33,5,$F$6:$F33)-SUMIF($AE$6:$AE33,5,$F$6:$F33))/ABS(SUMIF($W$6:$W33,1,$I$6:$I33)),0)</f>
        <v>0</v>
      </c>
      <c r="Z33" s="159">
        <f>IF(NOT(SUMIF($W$6:$W33,1,$I$6:$I33)=0),(SUMIF($W$6:$W33,7,$F$6:$F33)-SUMIF($AE$6:$AE33,7,$F$6:$F33))/ABS(SUMIF($W$6:$W33,1,$I$6:$I33)),0)</f>
        <v>0</v>
      </c>
      <c r="AA33" s="159">
        <f>IF(NOT(SUMIF($W$6:$W33,1,$I$6:$I33)=0),(SUMIF($W$6:$W33,9,$F$6:$F33)-SUMIF($AE$6:$AE33,9,$F$6:$F33))/ABS(SUMIF($W$6:$W33,1,$I$6:$I33)),0)</f>
        <v>0</v>
      </c>
      <c r="AB33" s="159">
        <f>IF(NOT(SUMIF($W$6:$W33,1,$I$6:$I33)=0),(SUMIF($W$6:$W33,11,$F$6:$F33)-SUMIF($AE$6:$AE33,11,$F$6:$F33))/ABS(SUMIF($W$6:$W33,1,$I$6:$I33)),0)</f>
        <v>0</v>
      </c>
      <c r="AC33" s="159">
        <f>IF(NOT(SUMIF($W$6:$W33,1,$I$6:$I33)=0),(SUMIF($W$6:$W33,13,$F$6:$F33)-SUMIF($AE$6:$AE33,13,$F$6:$F33))/ABS(SUMIF($W$6:$W33,1,$I$6:$I33)),0)</f>
        <v>0</v>
      </c>
      <c r="AD33" s="159">
        <f>IF(SUM($W$6:$W33)+SUM($AE$6:$AE33)=0,0,1-X33-Y33-Z33-AA33-AB33-AC33)</f>
        <v>0</v>
      </c>
      <c r="AE33" s="160">
        <f>IF(AND($D33="S",$E33="T"),1,IF(AND($D33="B",$E33="A"),2,IF(AND($G33="G",$E33="A"),3,IF(AND($G33="G",$E33="D"),4,IF(AND($G33="R",$E33="A"),5,IF(AND($G33="R",$E33="D"),6,IF(AND($G33="C",$E33="A"),7,IF(AND($G33="C",$E33="D"),8,IF(AND($G33="L",$E33="A"),9,IF(AND($G33="L",$E33="D"),10,IF(AND($G33="O",$E33="A"),11,IF(AND($G33="O",$E33="D"),12,IF(AND($G33="V",$E33="A"),13,IF(AND($G33="V",$E33="D"),14,IF(AND($E33="A",$G33="B"),15,0)))))))))))))))</f>
        <v>0</v>
      </c>
      <c r="AF33" s="161">
        <f>IF(AND(D33="B",E33="H"),A33,IF(AND(G33="B",OR(E33="A",E33="D")),A33,0))</f>
        <v>0</v>
      </c>
    </row>
    <row r="34" ht="12.7" customHeight="1">
      <c r="A34" s="143">
        <f>IF($E34="H",-$F34,IF($E34="T",$F34,IF(AND($E34="A",$G34="B"),$F34,IF(AND(E34="D",G34="B"),F34*0.8,0))))</f>
        <v>0</v>
      </c>
      <c r="B34" s="144">
        <f>$B33-$A34</f>
        <v>0</v>
      </c>
      <c r="C34" s="144">
        <f>IF(OR($E34="Z",AND($E34="H",$D34="B")),$F34,IF(AND($D34="B",$E34="Ü"),-$F34,IF($E34="X",$F34*$AD34,IF(AND(E34="D",G34="B"),F34*0.2,IF(AND(D34="S",E34="H"),$F34*H34/100,0)))))</f>
        <v>0</v>
      </c>
      <c r="D34" s="145"/>
      <c r="E34" s="146"/>
      <c r="F34" s="147">
        <f>IF(AND(D34="G",E34="S"),ROUND(SUM($L$6:$L33)*H34/100,-2),IF(AND(D34="R",E34="S"),ROUND(SUM(N$6:N33)*H34/100,-2),IF(AND(D34="C",E34="S"),ROUND(SUM(P$6:P33)*H34/100,-2),IF(AND(D34="L",E34="S"),ROUND(SUM(R$6:R33)*H34/100,-2),IF(AND(D34="O",E34="S"),ROUND(SUM(T$6:T33)*H34/100,-2),IF(AND(D34="V",E34="S"),ROUND(SUM(V$6:V33)*H34/100,-2),IF(AND(D34="G",E34="Z"),ABS(ROUND(SUM(K$6:K33)*H34/100,-2)),IF(AND(D34="R",E34="Z"),ABS(ROUND(SUM(M$6:M33)*H34/100,-2)),IF(AND(D34="C",E34="Z"),ABS(ROUND(SUM(O$6:O33)*H34/100,-2)),IF(AND(D34="L",E34="Z"),ABS(ROUND(SUM(Q$6:Q33)*H34/100,-2)),IF(AND(D34="O",E34="Z"),ABS(ROUND(SUM(S$6:S33)*H34/100,-2)),IF(AND(D34="V",E34="Z"),ABS(ROUND(SUM(U$6:U33)*H34/100,-2)),IF(E34="X",ABS(ROUND(SUM(I$6:I33)*H34/100,-2)),IF(AND(D34="B",E34="H"),80000,0))))))))))))))</f>
        <v>0</v>
      </c>
      <c r="G34" s="148"/>
      <c r="H34" s="149">
        <v>5</v>
      </c>
      <c r="I34" s="144">
        <f>IF(AND($D34="S",$E34="H"),-$F34,IF(AND($D34="S",$E34="T"),$F34,0))</f>
        <v>0</v>
      </c>
      <c r="J34" s="150">
        <f>IF(AND($D34="S",OR($E34="Ü",$E34="T",$E34="A",$E34="D")),-$F34,IF(AND($G34="S",$E34="Ü"),$F34,IF(E34="S",$F34,IF(AND(D34="S",E34="H"),$F34*(100-H34)/100,IF(E34="X",-F34,0)))))</f>
        <v>0</v>
      </c>
      <c r="K34" s="151">
        <f>IF(AND($D34="G",$E34="H"),-$F34,IF(AND($D34="G",$E34="T"),$F34,0))</f>
        <v>0</v>
      </c>
      <c r="L34" s="152">
        <f>IF(AND($D34="G",$E34="H"),$F34,IF(AND($D34="G",NOT($E34="H")),-$F34,IF($G34="G",$F34,IF(AND($E34="B",NOT($D34="G")),$F34/($G$1-1),IF($E34="X",$F34*X34,0)))))</f>
        <v>0</v>
      </c>
      <c r="M34" s="153">
        <f>IF(AND($D34="R",$E34="H"),-$F34,IF(AND($D34="R",$E34="T"),$F34,0))</f>
        <v>0</v>
      </c>
      <c r="N34" s="152">
        <f>IF(AND($D34="R",$E34="H"),$F34,IF(AND($D34="R",NOT($E34="H")),-$F34,IF($G34="R",$F34,IF(AND($E34="B",NOT($D34="R")),$F34/($G$1-1),IF($E34="X",$F34*Y34,0)))))</f>
        <v>0</v>
      </c>
      <c r="O34" s="153">
        <f>IF(AND($D34="C",$E34="H"),-$F34,IF(AND($D34="C",$E34="T"),$F34,0))</f>
        <v>0</v>
      </c>
      <c r="P34" s="152">
        <f>IF($G$1&lt;3,0,IF(AND($D34="C",$E34="H"),$F34,IF(AND($D34="C",NOT($E34="H")),-$F34,IF($G34="C",$F34,IF(AND($E34="B",NOT($D34="C")),$F34/($G$1-1),IF($E34="X",$F34*Z34,0))))))</f>
        <v>0</v>
      </c>
      <c r="Q34" s="153">
        <f>IF(AND($D34="L",$E34="H"),-$F34,IF(AND($D34="L",$E34="T"),$F34,0))</f>
        <v>0</v>
      </c>
      <c r="R34" s="152">
        <f>IF($G$1&lt;4,0,IF(AND($D34="L",$E34="H"),$F34,IF(AND($D34="L",NOT($E34="H")),-$F34,IF($G34="L",$F34,IF(AND($E34="B",NOT($D34="L")),$F34/($G$1-1),IF($E34="X",$F34*AA34,0))))))</f>
        <v>0</v>
      </c>
      <c r="S34" s="153">
        <f>IF(AND($D34="O",$E34="H"),-$F34,IF(AND($D34="O",$E34="T"),$F34,0))</f>
        <v>0</v>
      </c>
      <c r="T34" s="152">
        <f>IF($G$1&lt;5,0,IF(AND($D34="O",$E34="H"),$F34,IF(AND($D34="O",NOT($E34="H")),-$F34,IF($G34="O",$F34,IF(AND($E34="B",NOT($D34="O")),$F34/($G$1-1),IF($E34="X",$F34*AB34,0))))))</f>
        <v>0</v>
      </c>
      <c r="U34" s="153">
        <f>IF(AND($D34="V",$E34="H"),-$F34,IF(AND($D34="V",$E34="T"),$F34,0))</f>
        <v>0</v>
      </c>
      <c r="V34" s="152">
        <f>IF($G$1&lt;6,0,IF(AND($D34="V",$E34="H"),$F34,IF(AND($D34="V",NOT($E34="H")),-$F34,IF($G34="V",$F34,IF(AND($E34="B",NOT($D34="V")),$F34/($G$1-1),IF($E34="X",($F34*AC34)-#REF!,0))))))</f>
        <v>0</v>
      </c>
      <c r="W34" s="154">
        <f>IF(AND(D34="S",E34="H"),1,IF(AND(D34="B",E34="H"),2,IF(AND(D34="G",E34="A"),3,IF(AND(D34="G",E34="D"),4,IF(AND(D34="R",E34="A"),5,IF(AND(D34="R",E34="D"),6,IF(AND(D34="C",E34="A"),7,IF(AND(D34="C",E34="D"),8,IF(AND(D34="L",E34="A"),9,IF(AND(D34="L",E34="D"),10,IF(AND(D34="O",E34="A"),11,IF(AND(D34="O",E34="D"),12,IF(AND(D34="V",E34="A"),13,IF(AND(D34="V",E34="D"),14,0))))))))))))))</f>
        <v>0</v>
      </c>
      <c r="X34" s="155">
        <f>IF(NOT(SUMIF($W$6:$W34,1,$I$6:$I34)=0),(SUMIF($W$6:$W34,3,$F$6:$F34)-SUMIF($AE$6:$AE34,3,$F$6:$F34))/ABS(SUMIF($W$6:$W34,1,$I$6:$I34)),0)</f>
        <v>0</v>
      </c>
      <c r="Y34" s="155">
        <f>IF(NOT(SUMIF($W$6:$W34,1,$I$6:$I34)=0),(SUMIF($W$6:$W34,5,$F$6:$F34)-SUMIF($AE$6:$AE34,5,$F$6:$F34))/ABS(SUMIF($W$6:$W34,1,$I$6:$I34)),0)</f>
        <v>0</v>
      </c>
      <c r="Z34" s="155">
        <f>IF(NOT(SUMIF($W$6:$W34,1,$I$6:$I34)=0),(SUMIF($W$6:$W34,7,$F$6:$F34)-SUMIF($AE$6:$AE34,7,$F$6:$F34))/ABS(SUMIF($W$6:$W34,1,$I$6:$I34)),0)</f>
        <v>0</v>
      </c>
      <c r="AA34" s="155">
        <f>IF(NOT(SUMIF($W$6:$W34,1,$I$6:$I34)=0),(SUMIF($W$6:$W34,9,$F$6:$F34)-SUMIF($AE$6:$AE34,9,$F$6:$F34))/ABS(SUMIF($W$6:$W34,1,$I$6:$I34)),0)</f>
        <v>0</v>
      </c>
      <c r="AB34" s="155">
        <f>IF(NOT(SUMIF($W$6:$W34,1,$I$6:$I34)=0),(SUMIF($W$6:$W34,11,$F$6:$F34)-SUMIF($AE$6:$AE34,11,$F$6:$F34))/ABS(SUMIF($W$6:$W34,1,$I$6:$I34)),0)</f>
        <v>0</v>
      </c>
      <c r="AC34" s="155">
        <f>IF(NOT(SUMIF($W$6:$W34,1,$I$6:$I34)=0),(SUMIF($W$6:$W34,13,$F$6:$F34)-SUMIF($AE$6:$AE34,13,$F$6:$F34))/ABS(SUMIF($W$6:$W34,1,$I$6:$I34)),0)</f>
        <v>0</v>
      </c>
      <c r="AD34" s="155">
        <f>IF(SUM($W$6:$W34)+SUM($AE$6:$AE34)=0,0,1-X34-Y34-Z34-AA34-AB34-AC34)</f>
        <v>0</v>
      </c>
      <c r="AE34" s="156">
        <f>IF(AND($D34="S",$E34="T"),1,IF(AND($D34="B",$E34="A"),2,IF(AND($G34="G",$E34="A"),3,IF(AND($G34="G",$E34="D"),4,IF(AND($G34="R",$E34="A"),5,IF(AND($G34="R",$E34="D"),6,IF(AND($G34="C",$E34="A"),7,IF(AND($G34="C",$E34="D"),8,IF(AND($G34="L",$E34="A"),9,IF(AND($G34="L",$E34="D"),10,IF(AND($G34="O",$E34="A"),11,IF(AND($G34="O",$E34="D"),12,IF(AND($G34="V",$E34="A"),13,IF(AND($G34="V",$E34="D"),14,IF(AND($E34="A",$G34="B"),15,0)))))))))))))))</f>
        <v>0</v>
      </c>
      <c r="AF34" s="157">
        <f>IF(AND(D34="B",E34="H"),A34,IF(AND(G34="B",OR(E34="A",E34="D")),A34,0))</f>
        <v>0</v>
      </c>
    </row>
    <row r="35" ht="12.7" customHeight="1">
      <c r="A35" s="143">
        <f>IF($E35="H",-$F35,IF($E35="T",$F35,IF(AND($E35="A",$G35="B"),$F35,IF(AND(E35="D",G35="B"),F35*0.8,0))))</f>
        <v>0</v>
      </c>
      <c r="B35" s="144">
        <f>$B34-$A35</f>
        <v>0</v>
      </c>
      <c r="C35" s="144">
        <f>IF(OR($E35="Z",AND($E35="H",$D35="B")),$F35,IF(AND($D35="B",$E35="Ü"),-$F35,IF($E35="X",$F35*$AD35,IF(AND(E35="D",G35="B"),F35*0.2,IF(AND(D35="S",E35="H"),$F35*H35/100,0)))))</f>
        <v>0</v>
      </c>
      <c r="D35" s="145"/>
      <c r="E35" s="146"/>
      <c r="F35" s="147">
        <f>IF(AND(D35="G",E35="S"),ROUND(SUM($L$6:$L34)*H35/100,-2),IF(AND(D35="R",E35="S"),ROUND(SUM(N$6:N34)*H35/100,-2),IF(AND(D35="C",E35="S"),ROUND(SUM(P$6:P34)*H35/100,-2),IF(AND(D35="L",E35="S"),ROUND(SUM(R$6:R34)*H35/100,-2),IF(AND(D35="O",E35="S"),ROUND(SUM(T$6:T34)*H35/100,-2),IF(AND(D35="V",E35="S"),ROUND(SUM(V$6:V34)*H35/100,-2),IF(AND(D35="G",E35="Z"),ABS(ROUND(SUM(K$6:K34)*H35/100,-2)),IF(AND(D35="R",E35="Z"),ABS(ROUND(SUM(M$6:M34)*H35/100,-2)),IF(AND(D35="C",E35="Z"),ABS(ROUND(SUM(O$6:O34)*H35/100,-2)),IF(AND(D35="L",E35="Z"),ABS(ROUND(SUM(Q$6:Q34)*H35/100,-2)),IF(AND(D35="O",E35="Z"),ABS(ROUND(SUM(S$6:S34)*H35/100,-2)),IF(AND(D35="V",E35="Z"),ABS(ROUND(SUM(U$6:U34)*H35/100,-2)),IF(E35="X",ABS(ROUND(SUM(I$6:I34)*H35/100,-2)),IF(AND(D35="B",E35="H"),80000,0))))))))))))))</f>
        <v>0</v>
      </c>
      <c r="G35" s="148"/>
      <c r="H35" s="149">
        <v>5</v>
      </c>
      <c r="I35" s="144">
        <f>IF(AND($D35="S",$E35="H"),-$F35,IF(AND($D35="S",$E35="T"),$F35,0))</f>
        <v>0</v>
      </c>
      <c r="J35" s="150">
        <f>IF(AND($D35="S",OR($E35="Ü",$E35="T",$E35="A",$E35="D")),-$F35,IF(AND($G35="S",$E35="Ü"),$F35,IF(E35="S",$F35,IF(AND(D35="S",E35="H"),$F35*(100-H35)/100,IF(E35="X",-F35,0)))))</f>
        <v>0</v>
      </c>
      <c r="K35" s="151">
        <f>IF(AND($D35="G",$E35="H"),-$F35,IF(AND($D35="G",$E35="T"),$F35,0))</f>
        <v>0</v>
      </c>
      <c r="L35" s="152">
        <f>IF(AND($D35="G",$E35="H"),$F35,IF(AND($D35="G",NOT($E35="H")),-$F35,IF($G35="G",$F35,IF(AND($E35="B",NOT($D35="G")),$F35/($G$1-1),IF($E35="X",$F35*X35,0)))))</f>
        <v>0</v>
      </c>
      <c r="M35" s="153">
        <f>IF(AND($D35="R",$E35="H"),-$F35,IF(AND($D35="R",$E35="T"),$F35,0))</f>
        <v>0</v>
      </c>
      <c r="N35" s="152">
        <f>IF(AND($D35="R",$E35="H"),$F35,IF(AND($D35="R",NOT($E35="H")),-$F35,IF($G35="R",$F35,IF(AND($E35="B",NOT($D35="R")),$F35/($G$1-1),IF($E35="X",$F35*Y35,0)))))</f>
        <v>0</v>
      </c>
      <c r="O35" s="153">
        <f>IF(AND($D35="C",$E35="H"),-$F35,IF(AND($D35="C",$E35="T"),$F35,0))</f>
        <v>0</v>
      </c>
      <c r="P35" s="152">
        <f>IF($G$1&lt;3,0,IF(AND($D35="C",$E35="H"),$F35,IF(AND($D35="C",NOT($E35="H")),-$F35,IF($G35="C",$F35,IF(AND($E35="B",NOT($D35="C")),$F35/($G$1-1),IF($E35="X",$F35*Z35,0))))))</f>
        <v>0</v>
      </c>
      <c r="Q35" s="153">
        <f>IF(AND($D35="L",$E35="H"),-$F35,IF(AND($D35="L",$E35="T"),$F35,0))</f>
        <v>0</v>
      </c>
      <c r="R35" s="152">
        <f>IF($G$1&lt;4,0,IF(AND($D35="L",$E35="H"),$F35,IF(AND($D35="L",NOT($E35="H")),-$F35,IF($G35="L",$F35,IF(AND($E35="B",NOT($D35="L")),$F35/($G$1-1),IF($E35="X",$F35*AA35,0))))))</f>
        <v>0</v>
      </c>
      <c r="S35" s="153">
        <f>IF(AND($D35="O",$E35="H"),-$F35,IF(AND($D35="O",$E35="T"),$F35,0))</f>
        <v>0</v>
      </c>
      <c r="T35" s="152">
        <f>IF($G$1&lt;5,0,IF(AND($D35="O",$E35="H"),$F35,IF(AND($D35="O",NOT($E35="H")),-$F35,IF($G35="O",$F35,IF(AND($E35="B",NOT($D35="O")),$F35/($G$1-1),IF($E35="X",$F35*AB35,0))))))</f>
        <v>0</v>
      </c>
      <c r="U35" s="153">
        <f>IF(AND($D35="V",$E35="H"),-$F35,IF(AND($D35="V",$E35="T"),$F35,0))</f>
        <v>0</v>
      </c>
      <c r="V35" s="152">
        <f>IF($G$1&lt;6,0,IF(AND($D35="V",$E35="H"),$F35,IF(AND($D35="V",NOT($E35="H")),-$F35,IF($G35="V",$F35,IF(AND($E35="B",NOT($D35="V")),$F35/($G$1-1),IF($E35="X",($F35*AC35)-#REF!,0))))))</f>
        <v>0</v>
      </c>
      <c r="W35" s="158">
        <f>IF(AND(D35="S",E35="H"),1,IF(AND(D35="B",E35="H"),2,IF(AND(D35="G",E35="A"),3,IF(AND(D35="G",E35="D"),4,IF(AND(D35="R",E35="A"),5,IF(AND(D35="R",E35="D"),6,IF(AND(D35="C",E35="A"),7,IF(AND(D35="C",E35="D"),8,IF(AND(D35="L",E35="A"),9,IF(AND(D35="L",E35="D"),10,IF(AND(D35="O",E35="A"),11,IF(AND(D35="O",E35="D"),12,IF(AND(D35="V",E35="A"),13,IF(AND(D35="V",E35="D"),14,0))))))))))))))</f>
        <v>0</v>
      </c>
      <c r="X35" s="159">
        <f>IF(NOT(SUMIF($W$6:$W35,1,$I$6:$I35)=0),(SUMIF($W$6:$W35,3,$F$6:$F35)-SUMIF($AE$6:$AE35,3,$F$6:$F35))/ABS(SUMIF($W$6:$W35,1,$I$6:$I35)),0)</f>
        <v>0</v>
      </c>
      <c r="Y35" s="159">
        <f>IF(NOT(SUMIF($W$6:$W35,1,$I$6:$I35)=0),(SUMIF($W$6:$W35,5,$F$6:$F35)-SUMIF($AE$6:$AE35,5,$F$6:$F35))/ABS(SUMIF($W$6:$W35,1,$I$6:$I35)),0)</f>
        <v>0</v>
      </c>
      <c r="Z35" s="159">
        <f>IF(NOT(SUMIF($W$6:$W35,1,$I$6:$I35)=0),(SUMIF($W$6:$W35,7,$F$6:$F35)-SUMIF($AE$6:$AE35,7,$F$6:$F35))/ABS(SUMIF($W$6:$W35,1,$I$6:$I35)),0)</f>
        <v>0</v>
      </c>
      <c r="AA35" s="159">
        <f>IF(NOT(SUMIF($W$6:$W35,1,$I$6:$I35)=0),(SUMIF($W$6:$W35,9,$F$6:$F35)-SUMIF($AE$6:$AE35,9,$F$6:$F35))/ABS(SUMIF($W$6:$W35,1,$I$6:$I35)),0)</f>
        <v>0</v>
      </c>
      <c r="AB35" s="159">
        <f>IF(NOT(SUMIF($W$6:$W35,1,$I$6:$I35)=0),(SUMIF($W$6:$W35,11,$F$6:$F35)-SUMIF($AE$6:$AE35,11,$F$6:$F35))/ABS(SUMIF($W$6:$W35,1,$I$6:$I35)),0)</f>
        <v>0</v>
      </c>
      <c r="AC35" s="159">
        <f>IF(NOT(SUMIF($W$6:$W35,1,$I$6:$I35)=0),(SUMIF($W$6:$W35,13,$F$6:$F35)-SUMIF($AE$6:$AE35,13,$F$6:$F35))/ABS(SUMIF($W$6:$W35,1,$I$6:$I35)),0)</f>
        <v>0</v>
      </c>
      <c r="AD35" s="159">
        <f>IF(SUM($W$6:$W35)+SUM($AE$6:$AE35)=0,0,1-X35-Y35-Z35-AA35-AB35-AC35)</f>
        <v>0</v>
      </c>
      <c r="AE35" s="160">
        <f>IF(AND($D35="S",$E35="T"),1,IF(AND($D35="B",$E35="A"),2,IF(AND($G35="G",$E35="A"),3,IF(AND($G35="G",$E35="D"),4,IF(AND($G35="R",$E35="A"),5,IF(AND($G35="R",$E35="D"),6,IF(AND($G35="C",$E35="A"),7,IF(AND($G35="C",$E35="D"),8,IF(AND($G35="L",$E35="A"),9,IF(AND($G35="L",$E35="D"),10,IF(AND($G35="O",$E35="A"),11,IF(AND($G35="O",$E35="D"),12,IF(AND($G35="V",$E35="A"),13,IF(AND($G35="V",$E35="D"),14,IF(AND($E35="A",$G35="B"),15,0)))))))))))))))</f>
        <v>0</v>
      </c>
      <c r="AF35" s="161">
        <f>IF(AND(D35="B",E35="H"),A35,IF(AND(G35="B",OR(E35="A",E35="D")),A35,0))</f>
        <v>0</v>
      </c>
    </row>
    <row r="36" ht="12.7" customHeight="1">
      <c r="A36" s="143">
        <f>IF($E36="H",-$F36,IF($E36="T",$F36,IF(AND($E36="A",$G36="B"),$F36,IF(AND(E36="D",G36="B"),F36*0.8,0))))</f>
        <v>0</v>
      </c>
      <c r="B36" s="144">
        <f>$B35-$A36</f>
        <v>0</v>
      </c>
      <c r="C36" s="144">
        <f>IF(OR($E36="Z",AND($E36="H",$D36="B")),$F36,IF(AND($D36="B",$E36="Ü"),-$F36,IF($E36="X",$F36*$AD36,IF(AND(E36="D",G36="B"),F36*0.2,IF(AND(D36="S",E36="H"),$F36*H36/100,0)))))</f>
        <v>0</v>
      </c>
      <c r="D36" s="145"/>
      <c r="E36" s="146"/>
      <c r="F36" s="147">
        <f>IF(AND(D36="G",E36="S"),ROUND(SUM($L$6:$L35)*H36/100,-2),IF(AND(D36="R",E36="S"),ROUND(SUM(N$6:N35)*H36/100,-2),IF(AND(D36="C",E36="S"),ROUND(SUM(P$6:P35)*H36/100,-2),IF(AND(D36="L",E36="S"),ROUND(SUM(R$6:R35)*H36/100,-2),IF(AND(D36="O",E36="S"),ROUND(SUM(T$6:T35)*H36/100,-2),IF(AND(D36="V",E36="S"),ROUND(SUM(V$6:V35)*H36/100,-2),IF(AND(D36="G",E36="Z"),ABS(ROUND(SUM(K$6:K35)*H36/100,-2)),IF(AND(D36="R",E36="Z"),ABS(ROUND(SUM(M$6:M35)*H36/100,-2)),IF(AND(D36="C",E36="Z"),ABS(ROUND(SUM(O$6:O35)*H36/100,-2)),IF(AND(D36="L",E36="Z"),ABS(ROUND(SUM(Q$6:Q35)*H36/100,-2)),IF(AND(D36="O",E36="Z"),ABS(ROUND(SUM(S$6:S35)*H36/100,-2)),IF(AND(D36="V",E36="Z"),ABS(ROUND(SUM(U$6:U35)*H36/100,-2)),IF(E36="X",ABS(ROUND(SUM(I$6:I35)*H36/100,-2)),IF(AND(D36="B",E36="H"),80000,0))))))))))))))</f>
        <v>0</v>
      </c>
      <c r="G36" s="148"/>
      <c r="H36" s="149">
        <v>5</v>
      </c>
      <c r="I36" s="144">
        <f>IF(AND($D36="S",$E36="H"),-$F36,IF(AND($D36="S",$E36="T"),$F36,0))</f>
        <v>0</v>
      </c>
      <c r="J36" s="150">
        <f>IF(AND($D36="S",OR($E36="Ü",$E36="T",$E36="A",$E36="D")),-$F36,IF(AND($G36="S",$E36="Ü"),$F36,IF(E36="S",$F36,IF(AND(D36="S",E36="H"),$F36*(100-H36)/100,IF(E36="X",-F36,0)))))</f>
        <v>0</v>
      </c>
      <c r="K36" s="151">
        <f>IF(AND($D36="G",$E36="H"),-$F36,IF(AND($D36="G",$E36="T"),$F36,0))</f>
        <v>0</v>
      </c>
      <c r="L36" s="152">
        <f>IF(AND($D36="G",$E36="H"),$F36,IF(AND($D36="G",NOT($E36="H")),-$F36,IF($G36="G",$F36,IF(AND($E36="B",NOT($D36="G")),$F36/($G$1-1),IF($E36="X",$F36*X36,0)))))</f>
        <v>0</v>
      </c>
      <c r="M36" s="153">
        <f>IF(AND($D36="R",$E36="H"),-$F36,IF(AND($D36="R",$E36="T"),$F36,0))</f>
        <v>0</v>
      </c>
      <c r="N36" s="152">
        <f>IF(AND($D36="R",$E36="H"),$F36,IF(AND($D36="R",NOT($E36="H")),-$F36,IF($G36="R",$F36,IF(AND($E36="B",NOT($D36="R")),$F36/($G$1-1),IF($E36="X",$F36*Y36,0)))))</f>
        <v>0</v>
      </c>
      <c r="O36" s="153">
        <f>IF(AND($D36="C",$E36="H"),-$F36,IF(AND($D36="C",$E36="T"),$F36,0))</f>
        <v>0</v>
      </c>
      <c r="P36" s="152">
        <f>IF($G$1&lt;3,0,IF(AND($D36="C",$E36="H"),$F36,IF(AND($D36="C",NOT($E36="H")),-$F36,IF($G36="C",$F36,IF(AND($E36="B",NOT($D36="C")),$F36/($G$1-1),IF($E36="X",$F36*Z36,0))))))</f>
        <v>0</v>
      </c>
      <c r="Q36" s="153">
        <f>IF(AND($D36="L",$E36="H"),-$F36,IF(AND($D36="L",$E36="T"),$F36,0))</f>
        <v>0</v>
      </c>
      <c r="R36" s="152">
        <f>IF($G$1&lt;4,0,IF(AND($D36="L",$E36="H"),$F36,IF(AND($D36="L",NOT($E36="H")),-$F36,IF($G36="L",$F36,IF(AND($E36="B",NOT($D36="L")),$F36/($G$1-1),IF($E36="X",$F36*AA36,0))))))</f>
        <v>0</v>
      </c>
      <c r="S36" s="153">
        <f>IF(AND($D36="O",$E36="H"),-$F36,IF(AND($D36="O",$E36="T"),$F36,0))</f>
        <v>0</v>
      </c>
      <c r="T36" s="152">
        <f>IF($G$1&lt;5,0,IF(AND($D36="O",$E36="H"),$F36,IF(AND($D36="O",NOT($E36="H")),-$F36,IF($G36="O",$F36,IF(AND($E36="B",NOT($D36="O")),$F36/($G$1-1),IF($E36="X",$F36*AB36,0))))))</f>
        <v>0</v>
      </c>
      <c r="U36" s="153">
        <f>IF(AND($D36="V",$E36="H"),-$F36,IF(AND($D36="V",$E36="T"),$F36,0))</f>
        <v>0</v>
      </c>
      <c r="V36" s="152">
        <f>IF($G$1&lt;6,0,IF(AND($D36="V",$E36="H"),$F36,IF(AND($D36="V",NOT($E36="H")),-$F36,IF($G36="V",$F36,IF(AND($E36="B",NOT($D36="V")),$F36/($G$1-1),IF($E36="X",($F36*AC36)-#REF!,0))))))</f>
        <v>0</v>
      </c>
      <c r="W36" s="154">
        <f>IF(AND(D36="S",E36="H"),1,IF(AND(D36="B",E36="H"),2,IF(AND(D36="G",E36="A"),3,IF(AND(D36="G",E36="D"),4,IF(AND(D36="R",E36="A"),5,IF(AND(D36="R",E36="D"),6,IF(AND(D36="C",E36="A"),7,IF(AND(D36="C",E36="D"),8,IF(AND(D36="L",E36="A"),9,IF(AND(D36="L",E36="D"),10,IF(AND(D36="O",E36="A"),11,IF(AND(D36="O",E36="D"),12,IF(AND(D36="V",E36="A"),13,IF(AND(D36="V",E36="D"),14,0))))))))))))))</f>
        <v>0</v>
      </c>
      <c r="X36" s="155">
        <f>IF(NOT(SUMIF($W$6:$W36,1,$I$6:$I36)=0),(SUMIF($W$6:$W36,3,$F$6:$F36)-SUMIF($AE$6:$AE36,3,$F$6:$F36))/ABS(SUMIF($W$6:$W36,1,$I$6:$I36)),0)</f>
        <v>0</v>
      </c>
      <c r="Y36" s="155">
        <f>IF(NOT(SUMIF($W$6:$W36,1,$I$6:$I36)=0),(SUMIF($W$6:$W36,5,$F$6:$F36)-SUMIF($AE$6:$AE36,5,$F$6:$F36))/ABS(SUMIF($W$6:$W36,1,$I$6:$I36)),0)</f>
        <v>0</v>
      </c>
      <c r="Z36" s="155">
        <f>IF(NOT(SUMIF($W$6:$W36,1,$I$6:$I36)=0),(SUMIF($W$6:$W36,7,$F$6:$F36)-SUMIF($AE$6:$AE36,7,$F$6:$F36))/ABS(SUMIF($W$6:$W36,1,$I$6:$I36)),0)</f>
        <v>0</v>
      </c>
      <c r="AA36" s="155">
        <f>IF(NOT(SUMIF($W$6:$W36,1,$I$6:$I36)=0),(SUMIF($W$6:$W36,9,$F$6:$F36)-SUMIF($AE$6:$AE36,9,$F$6:$F36))/ABS(SUMIF($W$6:$W36,1,$I$6:$I36)),0)</f>
        <v>0</v>
      </c>
      <c r="AB36" s="155">
        <f>IF(NOT(SUMIF($W$6:$W36,1,$I$6:$I36)=0),(SUMIF($W$6:$W36,11,$F$6:$F36)-SUMIF($AE$6:$AE36,11,$F$6:$F36))/ABS(SUMIF($W$6:$W36,1,$I$6:$I36)),0)</f>
        <v>0</v>
      </c>
      <c r="AC36" s="155">
        <f>IF(NOT(SUMIF($W$6:$W36,1,$I$6:$I36)=0),(SUMIF($W$6:$W36,13,$F$6:$F36)-SUMIF($AE$6:$AE36,13,$F$6:$F36))/ABS(SUMIF($W$6:$W36,1,$I$6:$I36)),0)</f>
        <v>0</v>
      </c>
      <c r="AD36" s="155">
        <f>IF(SUM($W$6:$W36)+SUM($AE$6:$AE36)=0,0,1-X36-Y36-Z36-AA36-AB36-AC36)</f>
        <v>0</v>
      </c>
      <c r="AE36" s="156">
        <f>IF(AND($D36="S",$E36="T"),1,IF(AND($D36="B",$E36="A"),2,IF(AND($G36="G",$E36="A"),3,IF(AND($G36="G",$E36="D"),4,IF(AND($G36="R",$E36="A"),5,IF(AND($G36="R",$E36="D"),6,IF(AND($G36="C",$E36="A"),7,IF(AND($G36="C",$E36="D"),8,IF(AND($G36="L",$E36="A"),9,IF(AND($G36="L",$E36="D"),10,IF(AND($G36="O",$E36="A"),11,IF(AND($G36="O",$E36="D"),12,IF(AND($G36="V",$E36="A"),13,IF(AND($G36="V",$E36="D"),14,IF(AND($E36="A",$G36="B"),15,0)))))))))))))))</f>
        <v>0</v>
      </c>
      <c r="AF36" s="157">
        <f>IF(AND(D36="B",E36="H"),A36,IF(AND(G36="B",OR(E36="A",E36="D")),A36,0))</f>
        <v>0</v>
      </c>
    </row>
    <row r="37" ht="12.7" customHeight="1">
      <c r="A37" s="143">
        <f>IF($E37="H",-$F37,IF($E37="T",$F37,IF(AND($E37="A",$G37="B"),$F37,IF(AND(E37="D",G37="B"),F37*0.8,0))))</f>
        <v>0</v>
      </c>
      <c r="B37" s="144">
        <f>$B36-$A37</f>
        <v>0</v>
      </c>
      <c r="C37" s="144">
        <f>IF(OR($E37="Z",AND($E37="H",$D37="B")),$F37,IF(AND($D37="B",$E37="Ü"),-$F37,IF($E37="X",$F37*$AD37,IF(AND(E37="D",G37="B"),F37*0.2,IF(AND(D37="S",E37="H"),$F37*H37/100,0)))))</f>
        <v>0</v>
      </c>
      <c r="D37" s="145"/>
      <c r="E37" s="146"/>
      <c r="F37" s="147">
        <f>IF(AND(D37="G",E37="S"),ROUND(SUM($L$6:$L36)*H37/100,-2),IF(AND(D37="R",E37="S"),ROUND(SUM(N$6:N36)*H37/100,-2),IF(AND(D37="C",E37="S"),ROUND(SUM(P$6:P36)*H37/100,-2),IF(AND(D37="L",E37="S"),ROUND(SUM(R$6:R36)*H37/100,-2),IF(AND(D37="O",E37="S"),ROUND(SUM(T$6:T36)*H37/100,-2),IF(AND(D37="V",E37="S"),ROUND(SUM(V$6:V36)*H37/100,-2),IF(AND(D37="G",E37="Z"),ABS(ROUND(SUM(K$6:K36)*H37/100,-2)),IF(AND(D37="R",E37="Z"),ABS(ROUND(SUM(M$6:M36)*H37/100,-2)),IF(AND(D37="C",E37="Z"),ABS(ROUND(SUM(O$6:O36)*H37/100,-2)),IF(AND(D37="L",E37="Z"),ABS(ROUND(SUM(Q$6:Q36)*H37/100,-2)),IF(AND(D37="O",E37="Z"),ABS(ROUND(SUM(S$6:S36)*H37/100,-2)),IF(AND(D37="V",E37="Z"),ABS(ROUND(SUM(U$6:U36)*H37/100,-2)),IF(E37="X",ABS(ROUND(SUM(I$6:I36)*H37/100,-2)),IF(AND(D37="B",E37="H"),80000,0))))))))))))))</f>
        <v>0</v>
      </c>
      <c r="G37" s="148"/>
      <c r="H37" s="149">
        <v>5</v>
      </c>
      <c r="I37" s="144">
        <f>IF(AND($D37="S",$E37="H"),-$F37,IF(AND($D37="S",$E37="T"),$F37,0))</f>
        <v>0</v>
      </c>
      <c r="J37" s="150">
        <f>IF(AND($D37="S",OR($E37="Ü",$E37="T",$E37="A",$E37="D")),-$F37,IF(AND($G37="S",$E37="Ü"),$F37,IF(E37="S",$F37,IF(AND(D37="S",E37="H"),$F37*(100-H37)/100,IF(E37="X",-F37,0)))))</f>
        <v>0</v>
      </c>
      <c r="K37" s="151">
        <f>IF(AND($D37="G",$E37="H"),-$F37,IF(AND($D37="G",$E37="T"),$F37,0))</f>
        <v>0</v>
      </c>
      <c r="L37" s="152">
        <f>IF(AND($D37="G",$E37="H"),$F37,IF(AND($D37="G",NOT($E37="H")),-$F37,IF($G37="G",$F37,IF(AND($E37="B",NOT($D37="G")),$F37/($G$1-1),IF($E37="X",$F37*X37,0)))))</f>
        <v>0</v>
      </c>
      <c r="M37" s="153">
        <f>IF(AND($D37="R",$E37="H"),-$F37,IF(AND($D37="R",$E37="T"),$F37,0))</f>
        <v>0</v>
      </c>
      <c r="N37" s="152">
        <f>IF(AND($D37="R",$E37="H"),$F37,IF(AND($D37="R",NOT($E37="H")),-$F37,IF($G37="R",$F37,IF(AND($E37="B",NOT($D37="R")),$F37/($G$1-1),IF($E37="X",$F37*Y37,0)))))</f>
        <v>0</v>
      </c>
      <c r="O37" s="153">
        <f>IF(AND($D37="C",$E37="H"),-$F37,IF(AND($D37="C",$E37="T"),$F37,0))</f>
        <v>0</v>
      </c>
      <c r="P37" s="152">
        <f>IF($G$1&lt;3,0,IF(AND($D37="C",$E37="H"),$F37,IF(AND($D37="C",NOT($E37="H")),-$F37,IF($G37="C",$F37,IF(AND($E37="B",NOT($D37="C")),$F37/($G$1-1),IF($E37="X",$F37*Z37,0))))))</f>
        <v>0</v>
      </c>
      <c r="Q37" s="153">
        <f>IF(AND($D37="L",$E37="H"),-$F37,IF(AND($D37="L",$E37="T"),$F37,0))</f>
        <v>0</v>
      </c>
      <c r="R37" s="152">
        <f>IF($G$1&lt;4,0,IF(AND($D37="L",$E37="H"),$F37,IF(AND($D37="L",NOT($E37="H")),-$F37,IF($G37="L",$F37,IF(AND($E37="B",NOT($D37="L")),$F37/($G$1-1),IF($E37="X",$F37*AA37,0))))))</f>
        <v>0</v>
      </c>
      <c r="S37" s="153">
        <f>IF(AND($D37="O",$E37="H"),-$F37,IF(AND($D37="O",$E37="T"),$F37,0))</f>
        <v>0</v>
      </c>
      <c r="T37" s="152">
        <f>IF($G$1&lt;5,0,IF(AND($D37="O",$E37="H"),$F37,IF(AND($D37="O",NOT($E37="H")),-$F37,IF($G37="O",$F37,IF(AND($E37="B",NOT($D37="O")),$F37/($G$1-1),IF($E37="X",$F37*AB37,0))))))</f>
        <v>0</v>
      </c>
      <c r="U37" s="153">
        <f>IF(AND($D37="V",$E37="H"),-$F37,IF(AND($D37="V",$E37="T"),$F37,0))</f>
        <v>0</v>
      </c>
      <c r="V37" s="152">
        <f>IF($G$1&lt;6,0,IF(AND($D37="V",$E37="H"),$F37,IF(AND($D37="V",NOT($E37="H")),-$F37,IF($G37="V",$F37,IF(AND($E37="B",NOT($D37="V")),$F37/($G$1-1),IF($E37="X",($F37*AC37)-#REF!,0))))))</f>
        <v>0</v>
      </c>
      <c r="W37" s="158">
        <f>IF(AND(D37="S",E37="H"),1,IF(AND(D37="B",E37="H"),2,IF(AND(D37="G",E37="A"),3,IF(AND(D37="G",E37="D"),4,IF(AND(D37="R",E37="A"),5,IF(AND(D37="R",E37="D"),6,IF(AND(D37="C",E37="A"),7,IF(AND(D37="C",E37="D"),8,IF(AND(D37="L",E37="A"),9,IF(AND(D37="L",E37="D"),10,IF(AND(D37="O",E37="A"),11,IF(AND(D37="O",E37="D"),12,IF(AND(D37="V",E37="A"),13,IF(AND(D37="V",E37="D"),14,0))))))))))))))</f>
        <v>0</v>
      </c>
      <c r="X37" s="159">
        <f>IF(NOT(SUMIF($W$6:$W37,1,$I$6:$I37)=0),(SUMIF($W$6:$W37,3,$F$6:$F37)-SUMIF($AE$6:$AE37,3,$F$6:$F37))/ABS(SUMIF($W$6:$W37,1,$I$6:$I37)),0)</f>
        <v>0</v>
      </c>
      <c r="Y37" s="159">
        <f>IF(NOT(SUMIF($W$6:$W37,1,$I$6:$I37)=0),(SUMIF($W$6:$W37,5,$F$6:$F37)-SUMIF($AE$6:$AE37,5,$F$6:$F37))/ABS(SUMIF($W$6:$W37,1,$I$6:$I37)),0)</f>
        <v>0</v>
      </c>
      <c r="Z37" s="159">
        <f>IF(NOT(SUMIF($W$6:$W37,1,$I$6:$I37)=0),(SUMIF($W$6:$W37,7,$F$6:$F37)-SUMIF($AE$6:$AE37,7,$F$6:$F37))/ABS(SUMIF($W$6:$W37,1,$I$6:$I37)),0)</f>
        <v>0</v>
      </c>
      <c r="AA37" s="159">
        <f>IF(NOT(SUMIF($W$6:$W37,1,$I$6:$I37)=0),(SUMIF($W$6:$W37,9,$F$6:$F37)-SUMIF($AE$6:$AE37,9,$F$6:$F37))/ABS(SUMIF($W$6:$W37,1,$I$6:$I37)),0)</f>
        <v>0</v>
      </c>
      <c r="AB37" s="159">
        <f>IF(NOT(SUMIF($W$6:$W37,1,$I$6:$I37)=0),(SUMIF($W$6:$W37,11,$F$6:$F37)-SUMIF($AE$6:$AE37,11,$F$6:$F37))/ABS(SUMIF($W$6:$W37,1,$I$6:$I37)),0)</f>
        <v>0</v>
      </c>
      <c r="AC37" s="159">
        <f>IF(NOT(SUMIF($W$6:$W37,1,$I$6:$I37)=0),(SUMIF($W$6:$W37,13,$F$6:$F37)-SUMIF($AE$6:$AE37,13,$F$6:$F37))/ABS(SUMIF($W$6:$W37,1,$I$6:$I37)),0)</f>
        <v>0</v>
      </c>
      <c r="AD37" s="159">
        <f>IF(SUM($W$6:$W37)+SUM($AE$6:$AE37)=0,0,1-X37-Y37-Z37-AA37-AB37-AC37)</f>
        <v>0</v>
      </c>
      <c r="AE37" s="160">
        <f>IF(AND($D37="S",$E37="T"),1,IF(AND($D37="B",$E37="A"),2,IF(AND($G37="G",$E37="A"),3,IF(AND($G37="G",$E37="D"),4,IF(AND($G37="R",$E37="A"),5,IF(AND($G37="R",$E37="D"),6,IF(AND($G37="C",$E37="A"),7,IF(AND($G37="C",$E37="D"),8,IF(AND($G37="L",$E37="A"),9,IF(AND($G37="L",$E37="D"),10,IF(AND($G37="O",$E37="A"),11,IF(AND($G37="O",$E37="D"),12,IF(AND($G37="V",$E37="A"),13,IF(AND($G37="V",$E37="D"),14,IF(AND($E37="A",$G37="B"),15,0)))))))))))))))</f>
        <v>0</v>
      </c>
      <c r="AF37" s="161">
        <f>IF(AND(D37="B",E37="H"),A37,IF(AND(G37="B",OR(E37="A",E37="D")),A37,0))</f>
        <v>0</v>
      </c>
    </row>
    <row r="38" ht="12.7" customHeight="1">
      <c r="A38" s="143">
        <f>IF($E38="H",-$F38,IF($E38="T",$F38,IF(AND($E38="A",$G38="B"),$F38,IF(AND(E38="D",G38="B"),F38*0.8,0))))</f>
        <v>0</v>
      </c>
      <c r="B38" s="144">
        <f>$B37-$A38</f>
        <v>0</v>
      </c>
      <c r="C38" s="144">
        <f>IF(OR($E38="Z",AND($E38="H",$D38="B")),$F38,IF(AND($D38="B",$E38="Ü"),-$F38,IF($E38="X",$F38*$AD38,IF(AND(E38="D",G38="B"),F38*0.2,IF(AND(D38="S",E38="H"),$F38*H38/100,0)))))</f>
        <v>0</v>
      </c>
      <c r="D38" s="145"/>
      <c r="E38" s="146"/>
      <c r="F38" s="147">
        <f>IF(AND(D38="G",E38="S"),ROUND(SUM($L$6:$L37)*H38/100,-2),IF(AND(D38="R",E38="S"),ROUND(SUM(N$6:N37)*H38/100,-2),IF(AND(D38="C",E38="S"),ROUND(SUM(P$6:P37)*H38/100,-2),IF(AND(D38="L",E38="S"),ROUND(SUM(R$6:R37)*H38/100,-2),IF(AND(D38="O",E38="S"),ROUND(SUM(T$6:T37)*H38/100,-2),IF(AND(D38="V",E38="S"),ROUND(SUM(V$6:V37)*H38/100,-2),IF(AND(D38="G",E38="Z"),ABS(ROUND(SUM(K$6:K37)*H38/100,-2)),IF(AND(D38="R",E38="Z"),ABS(ROUND(SUM(M$6:M37)*H38/100,-2)),IF(AND(D38="C",E38="Z"),ABS(ROUND(SUM(O$6:O37)*H38/100,-2)),IF(AND(D38="L",E38="Z"),ABS(ROUND(SUM(Q$6:Q37)*H38/100,-2)),IF(AND(D38="O",E38="Z"),ABS(ROUND(SUM(S$6:S37)*H38/100,-2)),IF(AND(D38="V",E38="Z"),ABS(ROUND(SUM(U$6:U37)*H38/100,-2)),IF(E38="X",ABS(ROUND(SUM(I$6:I37)*H38/100,-2)),IF(AND(D38="B",E38="H"),80000,0))))))))))))))</f>
        <v>0</v>
      </c>
      <c r="G38" s="148"/>
      <c r="H38" s="149">
        <v>5</v>
      </c>
      <c r="I38" s="144">
        <f>IF(AND($D38="S",$E38="H"),-$F38,IF(AND($D38="S",$E38="T"),$F38,0))</f>
        <v>0</v>
      </c>
      <c r="J38" s="150">
        <f>IF(AND($D38="S",OR($E38="Ü",$E38="T",$E38="A",$E38="D")),-$F38,IF(AND($G38="S",$E38="Ü"),$F38,IF(E38="S",$F38,IF(AND(D38="S",E38="H"),$F38*(100-H38)/100,IF(E38="X",-F38,0)))))</f>
        <v>0</v>
      </c>
      <c r="K38" s="151">
        <f>IF(AND($D38="G",$E38="H"),-$F38,IF(AND($D38="G",$E38="T"),$F38,0))</f>
        <v>0</v>
      </c>
      <c r="L38" s="152">
        <f>IF(AND($D38="G",$E38="H"),$F38,IF(AND($D38="G",NOT($E38="H")),-$F38,IF($G38="G",$F38,IF(AND($E38="B",NOT($D38="G")),$F38/($G$1-1),IF($E38="X",$F38*X38,0)))))</f>
        <v>0</v>
      </c>
      <c r="M38" s="153">
        <f>IF(AND($D38="R",$E38="H"),-$F38,IF(AND($D38="R",$E38="T"),$F38,0))</f>
        <v>0</v>
      </c>
      <c r="N38" s="152">
        <f>IF(AND($D38="R",$E38="H"),$F38,IF(AND($D38="R",NOT($E38="H")),-$F38,IF($G38="R",$F38,IF(AND($E38="B",NOT($D38="R")),$F38/($G$1-1),IF($E38="X",$F38*Y38,0)))))</f>
        <v>0</v>
      </c>
      <c r="O38" s="153">
        <f>IF(AND($D38="C",$E38="H"),-$F38,IF(AND($D38="C",$E38="T"),$F38,0))</f>
        <v>0</v>
      </c>
      <c r="P38" s="152">
        <f>IF($G$1&lt;3,0,IF(AND($D38="C",$E38="H"),$F38,IF(AND($D38="C",NOT($E38="H")),-$F38,IF($G38="C",$F38,IF(AND($E38="B",NOT($D38="C")),$F38/($G$1-1),IF($E38="X",$F38*Z38,0))))))</f>
        <v>0</v>
      </c>
      <c r="Q38" s="153">
        <f>IF(AND($D38="L",$E38="H"),-$F38,IF(AND($D38="L",$E38="T"),$F38,0))</f>
        <v>0</v>
      </c>
      <c r="R38" s="152">
        <f>IF($G$1&lt;4,0,IF(AND($D38="L",$E38="H"),$F38,IF(AND($D38="L",NOT($E38="H")),-$F38,IF($G38="L",$F38,IF(AND($E38="B",NOT($D38="L")),$F38/($G$1-1),IF($E38="X",$F38*AA38,0))))))</f>
        <v>0</v>
      </c>
      <c r="S38" s="153">
        <f>IF(AND($D38="O",$E38="H"),-$F38,IF(AND($D38="O",$E38="T"),$F38,0))</f>
        <v>0</v>
      </c>
      <c r="T38" s="152">
        <f>IF($G$1&lt;5,0,IF(AND($D38="O",$E38="H"),$F38,IF(AND($D38="O",NOT($E38="H")),-$F38,IF($G38="O",$F38,IF(AND($E38="B",NOT($D38="O")),$F38/($G$1-1),IF($E38="X",$F38*AB38,0))))))</f>
        <v>0</v>
      </c>
      <c r="U38" s="153">
        <f>IF(AND($D38="V",$E38="H"),-$F38,IF(AND($D38="V",$E38="T"),$F38,0))</f>
        <v>0</v>
      </c>
      <c r="V38" s="152">
        <f>IF($G$1&lt;6,0,IF(AND($D38="V",$E38="H"),$F38,IF(AND($D38="V",NOT($E38="H")),-$F38,IF($G38="V",$F38,IF(AND($E38="B",NOT($D38="V")),$F38/($G$1-1),IF($E38="X",($F38*AC38)-#REF!,0))))))</f>
        <v>0</v>
      </c>
      <c r="W38" s="154">
        <f>IF(AND(D38="S",E38="H"),1,IF(AND(D38="B",E38="H"),2,IF(AND(D38="G",E38="A"),3,IF(AND(D38="G",E38="D"),4,IF(AND(D38="R",E38="A"),5,IF(AND(D38="R",E38="D"),6,IF(AND(D38="C",E38="A"),7,IF(AND(D38="C",E38="D"),8,IF(AND(D38="L",E38="A"),9,IF(AND(D38="L",E38="D"),10,IF(AND(D38="O",E38="A"),11,IF(AND(D38="O",E38="D"),12,IF(AND(D38="V",E38="A"),13,IF(AND(D38="V",E38="D"),14,0))))))))))))))</f>
        <v>0</v>
      </c>
      <c r="X38" s="155">
        <f>IF(NOT(SUMIF($W$6:$W38,1,$I$6:$I38)=0),(SUMIF($W$6:$W38,3,$F$6:$F38)-SUMIF($AE$6:$AE38,3,$F$6:$F38))/ABS(SUMIF($W$6:$W38,1,$I$6:$I38)),0)</f>
        <v>0</v>
      </c>
      <c r="Y38" s="155">
        <f>IF(NOT(SUMIF($W$6:$W38,1,$I$6:$I38)=0),(SUMIF($W$6:$W38,5,$F$6:$F38)-SUMIF($AE$6:$AE38,5,$F$6:$F38))/ABS(SUMIF($W$6:$W38,1,$I$6:$I38)),0)</f>
        <v>0</v>
      </c>
      <c r="Z38" s="155">
        <f>IF(NOT(SUMIF($W$6:$W38,1,$I$6:$I38)=0),(SUMIF($W$6:$W38,7,$F$6:$F38)-SUMIF($AE$6:$AE38,7,$F$6:$F38))/ABS(SUMIF($W$6:$W38,1,$I$6:$I38)),0)</f>
        <v>0</v>
      </c>
      <c r="AA38" s="155">
        <f>IF(NOT(SUMIF($W$6:$W38,1,$I$6:$I38)=0),(SUMIF($W$6:$W38,9,$F$6:$F38)-SUMIF($AE$6:$AE38,9,$F$6:$F38))/ABS(SUMIF($W$6:$W38,1,$I$6:$I38)),0)</f>
        <v>0</v>
      </c>
      <c r="AB38" s="155">
        <f>IF(NOT(SUMIF($W$6:$W38,1,$I$6:$I38)=0),(SUMIF($W$6:$W38,11,$F$6:$F38)-SUMIF($AE$6:$AE38,11,$F$6:$F38))/ABS(SUMIF($W$6:$W38,1,$I$6:$I38)),0)</f>
        <v>0</v>
      </c>
      <c r="AC38" s="155">
        <f>IF(NOT(SUMIF($W$6:$W38,1,$I$6:$I38)=0),(SUMIF($W$6:$W38,13,$F$6:$F38)-SUMIF($AE$6:$AE38,13,$F$6:$F38))/ABS(SUMIF($W$6:$W38,1,$I$6:$I38)),0)</f>
        <v>0</v>
      </c>
      <c r="AD38" s="155">
        <f>IF(SUM($W$6:$W38)+SUM($AE$6:$AE38)=0,0,1-X38-Y38-Z38-AA38-AB38-AC38)</f>
        <v>0</v>
      </c>
      <c r="AE38" s="156">
        <f>IF(AND($D38="S",$E38="T"),1,IF(AND($D38="B",$E38="A"),2,IF(AND($G38="G",$E38="A"),3,IF(AND($G38="G",$E38="D"),4,IF(AND($G38="R",$E38="A"),5,IF(AND($G38="R",$E38="D"),6,IF(AND($G38="C",$E38="A"),7,IF(AND($G38="C",$E38="D"),8,IF(AND($G38="L",$E38="A"),9,IF(AND($G38="L",$E38="D"),10,IF(AND($G38="O",$E38="A"),11,IF(AND($G38="O",$E38="D"),12,IF(AND($G38="V",$E38="A"),13,IF(AND($G38="V",$E38="D"),14,IF(AND($E38="A",$G38="B"),15,0)))))))))))))))</f>
        <v>0</v>
      </c>
      <c r="AF38" s="157">
        <f>IF(AND(D38="B",E38="H"),A38,IF(AND(G38="B",OR(E38="A",E38="D")),A38,0))</f>
        <v>0</v>
      </c>
    </row>
    <row r="39" ht="12.7" customHeight="1">
      <c r="A39" s="143">
        <f>IF($E39="H",-$F39,IF($E39="T",$F39,IF(AND($E39="A",$G39="B"),$F39,IF(AND(E39="D",G39="B"),F39*0.8,0))))</f>
        <v>0</v>
      </c>
      <c r="B39" s="144">
        <f>$B38-$A39</f>
        <v>0</v>
      </c>
      <c r="C39" s="144">
        <f>IF(OR($E39="Z",AND($E39="H",$D39="B")),$F39,IF(AND($D39="B",$E39="Ü"),-$F39,IF($E39="X",$F39*$AD39,IF(AND(E39="D",G39="B"),F39*0.2,IF(AND(D39="S",E39="H"),$F39*H39/100,0)))))</f>
        <v>0</v>
      </c>
      <c r="D39" s="145"/>
      <c r="E39" s="146"/>
      <c r="F39" s="147">
        <f>IF(AND(D39="G",E39="S"),ROUND(SUM($L$6:$L38)*H39/100,-2),IF(AND(D39="R",E39="S"),ROUND(SUM(N$6:N38)*H39/100,-2),IF(AND(D39="C",E39="S"),ROUND(SUM(P$6:P38)*H39/100,-2),IF(AND(D39="L",E39="S"),ROUND(SUM(R$6:R38)*H39/100,-2),IF(AND(D39="O",E39="S"),ROUND(SUM(T$6:T38)*H39/100,-2),IF(AND(D39="V",E39="S"),ROUND(SUM(V$6:V38)*H39/100,-2),IF(AND(D39="G",E39="Z"),ABS(ROUND(SUM(K$6:K38)*H39/100,-2)),IF(AND(D39="R",E39="Z"),ABS(ROUND(SUM(M$6:M38)*H39/100,-2)),IF(AND(D39="C",E39="Z"),ABS(ROUND(SUM(O$6:O38)*H39/100,-2)),IF(AND(D39="L",E39="Z"),ABS(ROUND(SUM(Q$6:Q38)*H39/100,-2)),IF(AND(D39="O",E39="Z"),ABS(ROUND(SUM(S$6:S38)*H39/100,-2)),IF(AND(D39="V",E39="Z"),ABS(ROUND(SUM(U$6:U38)*H39/100,-2)),IF(E39="X",ABS(ROUND(SUM(I$6:I38)*H39/100,-2)),IF(AND(D39="B",E39="H"),80000,0))))))))))))))</f>
        <v>0</v>
      </c>
      <c r="G39" s="148"/>
      <c r="H39" s="149">
        <v>5</v>
      </c>
      <c r="I39" s="144">
        <f>IF(AND($D39="S",$E39="H"),-$F39,IF(AND($D39="S",$E39="T"),$F39,0))</f>
        <v>0</v>
      </c>
      <c r="J39" s="150">
        <f>IF(AND($D39="S",OR($E39="Ü",$E39="T",$E39="A",$E39="D")),-$F39,IF(AND($G39="S",$E39="Ü"),$F39,IF(E39="S",$F39,IF(AND(D39="S",E39="H"),$F39*(100-H39)/100,IF(E39="X",-F39,0)))))</f>
        <v>0</v>
      </c>
      <c r="K39" s="151">
        <f>IF(AND($D39="G",$E39="H"),-$F39,IF(AND($D39="G",$E39="T"),$F39,0))</f>
        <v>0</v>
      </c>
      <c r="L39" s="152">
        <f>IF(AND($D39="G",$E39="H"),$F39,IF(AND($D39="G",NOT($E39="H")),-$F39,IF($G39="G",$F39,IF(AND($E39="B",NOT($D39="G")),$F39/($G$1-1),IF($E39="X",$F39*X39,0)))))</f>
        <v>0</v>
      </c>
      <c r="M39" s="153">
        <f>IF(AND($D39="R",$E39="H"),-$F39,IF(AND($D39="R",$E39="T"),$F39,0))</f>
        <v>0</v>
      </c>
      <c r="N39" s="152">
        <f>IF(AND($D39="R",$E39="H"),$F39,IF(AND($D39="R",NOT($E39="H")),-$F39,IF($G39="R",$F39,IF(AND($E39="B",NOT($D39="R")),$F39/($G$1-1),IF($E39="X",$F39*Y39,0)))))</f>
        <v>0</v>
      </c>
      <c r="O39" s="153">
        <f>IF(AND($D39="C",$E39="H"),-$F39,IF(AND($D39="C",$E39="T"),$F39,0))</f>
        <v>0</v>
      </c>
      <c r="P39" s="152">
        <f>IF($G$1&lt;3,0,IF(AND($D39="C",$E39="H"),$F39,IF(AND($D39="C",NOT($E39="H")),-$F39,IF($G39="C",$F39,IF(AND($E39="B",NOT($D39="C")),$F39/($G$1-1),IF($E39="X",$F39*Z39,0))))))</f>
        <v>0</v>
      </c>
      <c r="Q39" s="153">
        <f>IF(AND($D39="L",$E39="H"),-$F39,IF(AND($D39="L",$E39="T"),$F39,0))</f>
        <v>0</v>
      </c>
      <c r="R39" s="152">
        <f>IF($G$1&lt;4,0,IF(AND($D39="L",$E39="H"),$F39,IF(AND($D39="L",NOT($E39="H")),-$F39,IF($G39="L",$F39,IF(AND($E39="B",NOT($D39="L")),$F39/($G$1-1),IF($E39="X",$F39*AA39,0))))))</f>
        <v>0</v>
      </c>
      <c r="S39" s="153">
        <f>IF(AND($D39="O",$E39="H"),-$F39,IF(AND($D39="O",$E39="T"),$F39,0))</f>
        <v>0</v>
      </c>
      <c r="T39" s="152">
        <f>IF($G$1&lt;5,0,IF(AND($D39="O",$E39="H"),$F39,IF(AND($D39="O",NOT($E39="H")),-$F39,IF($G39="O",$F39,IF(AND($E39="B",NOT($D39="O")),$F39/($G$1-1),IF($E39="X",$F39*AB39,0))))))</f>
        <v>0</v>
      </c>
      <c r="U39" s="153">
        <f>IF(AND($D39="V",$E39="H"),-$F39,IF(AND($D39="V",$E39="T"),$F39,0))</f>
        <v>0</v>
      </c>
      <c r="V39" s="152">
        <f>IF($G$1&lt;6,0,IF(AND($D39="V",$E39="H"),$F39,IF(AND($D39="V",NOT($E39="H")),-$F39,IF($G39="V",$F39,IF(AND($E39="B",NOT($D39="V")),$F39/($G$1-1),IF($E39="X",($F39*AC39)-#REF!,0))))))</f>
        <v>0</v>
      </c>
      <c r="W39" s="158">
        <f>IF(AND(D39="S",E39="H"),1,IF(AND(D39="B",E39="H"),2,IF(AND(D39="G",E39="A"),3,IF(AND(D39="G",E39="D"),4,IF(AND(D39="R",E39="A"),5,IF(AND(D39="R",E39="D"),6,IF(AND(D39="C",E39="A"),7,IF(AND(D39="C",E39="D"),8,IF(AND(D39="L",E39="A"),9,IF(AND(D39="L",E39="D"),10,IF(AND(D39="O",E39="A"),11,IF(AND(D39="O",E39="D"),12,IF(AND(D39="V",E39="A"),13,IF(AND(D39="V",E39="D"),14,0))))))))))))))</f>
        <v>0</v>
      </c>
      <c r="X39" s="159">
        <f>IF(NOT(SUMIF($W$6:$W39,1,$I$6:$I39)=0),(SUMIF($W$6:$W39,3,$F$6:$F39)-SUMIF($AE$6:$AE39,3,$F$6:$F39))/ABS(SUMIF($W$6:$W39,1,$I$6:$I39)),0)</f>
        <v>0</v>
      </c>
      <c r="Y39" s="159">
        <f>IF(NOT(SUMIF($W$6:$W39,1,$I$6:$I39)=0),(SUMIF($W$6:$W39,5,$F$6:$F39)-SUMIF($AE$6:$AE39,5,$F$6:$F39))/ABS(SUMIF($W$6:$W39,1,$I$6:$I39)),0)</f>
        <v>0</v>
      </c>
      <c r="Z39" s="159">
        <f>IF(NOT(SUMIF($W$6:$W39,1,$I$6:$I39)=0),(SUMIF($W$6:$W39,7,$F$6:$F39)-SUMIF($AE$6:$AE39,7,$F$6:$F39))/ABS(SUMIF($W$6:$W39,1,$I$6:$I39)),0)</f>
        <v>0</v>
      </c>
      <c r="AA39" s="159">
        <f>IF(NOT(SUMIF($W$6:$W39,1,$I$6:$I39)=0),(SUMIF($W$6:$W39,9,$F$6:$F39)-SUMIF($AE$6:$AE39,9,$F$6:$F39))/ABS(SUMIF($W$6:$W39,1,$I$6:$I39)),0)</f>
        <v>0</v>
      </c>
      <c r="AB39" s="159">
        <f>IF(NOT(SUMIF($W$6:$W39,1,$I$6:$I39)=0),(SUMIF($W$6:$W39,11,$F$6:$F39)-SUMIF($AE$6:$AE39,11,$F$6:$F39))/ABS(SUMIF($W$6:$W39,1,$I$6:$I39)),0)</f>
        <v>0</v>
      </c>
      <c r="AC39" s="159">
        <f>IF(NOT(SUMIF($W$6:$W39,1,$I$6:$I39)=0),(SUMIF($W$6:$W39,13,$F$6:$F39)-SUMIF($AE$6:$AE39,13,$F$6:$F39))/ABS(SUMIF($W$6:$W39,1,$I$6:$I39)),0)</f>
        <v>0</v>
      </c>
      <c r="AD39" s="159">
        <f>IF(SUM($W$6:$W39)+SUM($AE$6:$AE39)=0,0,1-X39-Y39-Z39-AA39-AB39-AC39)</f>
        <v>0</v>
      </c>
      <c r="AE39" s="160">
        <f>IF(AND($D39="S",$E39="T"),1,IF(AND($D39="B",$E39="A"),2,IF(AND($G39="G",$E39="A"),3,IF(AND($G39="G",$E39="D"),4,IF(AND($G39="R",$E39="A"),5,IF(AND($G39="R",$E39="D"),6,IF(AND($G39="C",$E39="A"),7,IF(AND($G39="C",$E39="D"),8,IF(AND($G39="L",$E39="A"),9,IF(AND($G39="L",$E39="D"),10,IF(AND($G39="O",$E39="A"),11,IF(AND($G39="O",$E39="D"),12,IF(AND($G39="V",$E39="A"),13,IF(AND($G39="V",$E39="D"),14,IF(AND($E39="A",$G39="B"),15,0)))))))))))))))</f>
        <v>0</v>
      </c>
      <c r="AF39" s="161">
        <f>IF(AND(D39="B",E39="H"),A39,IF(AND(G39="B",OR(E39="A",E39="D")),A39,0))</f>
        <v>0</v>
      </c>
    </row>
    <row r="40" ht="12.7" customHeight="1">
      <c r="A40" s="143">
        <f>IF($E40="H",-$F40,IF($E40="T",$F40,IF(AND($E40="A",$G40="B"),$F40,IF(AND(E40="D",G40="B"),F40*0.8,0))))</f>
        <v>0</v>
      </c>
      <c r="B40" s="144">
        <f>$B39-$A40</f>
        <v>0</v>
      </c>
      <c r="C40" s="144">
        <f>IF(OR($E40="Z",AND($E40="H",$D40="B")),$F40,IF(AND($D40="B",$E40="Ü"),-$F40,IF($E40="X",$F40*$AD40,IF(AND(E40="D",G40="B"),F40*0.2,IF(AND(D40="S",E40="H"),$F40*H40/100,0)))))</f>
        <v>0</v>
      </c>
      <c r="D40" s="145"/>
      <c r="E40" s="146"/>
      <c r="F40" s="147">
        <f>IF(AND(D40="G",E40="S"),ROUND(SUM($L$6:$L39)*H40/100,-2),IF(AND(D40="R",E40="S"),ROUND(SUM(N$6:N39)*H40/100,-2),IF(AND(D40="C",E40="S"),ROUND(SUM(P$6:P39)*H40/100,-2),IF(AND(D40="L",E40="S"),ROUND(SUM(R$6:R39)*H40/100,-2),IF(AND(D40="O",E40="S"),ROUND(SUM(T$6:T39)*H40/100,-2),IF(AND(D40="V",E40="S"),ROUND(SUM(V$6:V39)*H40/100,-2),IF(AND(D40="G",E40="Z"),ABS(ROUND(SUM(K$6:K39)*H40/100,-2)),IF(AND(D40="R",E40="Z"),ABS(ROUND(SUM(M$6:M39)*H40/100,-2)),IF(AND(D40="C",E40="Z"),ABS(ROUND(SUM(O$6:O39)*H40/100,-2)),IF(AND(D40="L",E40="Z"),ABS(ROUND(SUM(Q$6:Q39)*H40/100,-2)),IF(AND(D40="O",E40="Z"),ABS(ROUND(SUM(S$6:S39)*H40/100,-2)),IF(AND(D40="V",E40="Z"),ABS(ROUND(SUM(U$6:U39)*H40/100,-2)),IF(E40="X",ABS(ROUND(SUM(I$6:I39)*H40/100,-2)),IF(AND(D40="B",E40="H"),80000,0))))))))))))))</f>
        <v>0</v>
      </c>
      <c r="G40" s="148"/>
      <c r="H40" s="149">
        <v>5</v>
      </c>
      <c r="I40" s="144">
        <f>IF(AND($D40="S",$E40="H"),-$F40,IF(AND($D40="S",$E40="T"),$F40,0))</f>
        <v>0</v>
      </c>
      <c r="J40" s="150">
        <f>IF(AND($D40="S",OR($E40="Ü",$E40="T",$E40="A",$E40="D")),-$F40,IF(AND($G40="S",$E40="Ü"),$F40,IF(E40="S",$F40,IF(AND(D40="S",E40="H"),$F40*(100-H40)/100,IF(E40="X",-F40,0)))))</f>
        <v>0</v>
      </c>
      <c r="K40" s="151">
        <f>IF(AND($D40="G",$E40="H"),-$F40,IF(AND($D40="G",$E40="T"),$F40,0))</f>
        <v>0</v>
      </c>
      <c r="L40" s="152">
        <f>IF(AND($D40="G",$E40="H"),$F40,IF(AND($D40="G",NOT($E40="H")),-$F40,IF($G40="G",$F40,IF(AND($E40="B",NOT($D40="G")),$F40/($G$1-1),IF($E40="X",$F40*X40,0)))))</f>
        <v>0</v>
      </c>
      <c r="M40" s="153">
        <f>IF(AND($D40="R",$E40="H"),-$F40,IF(AND($D40="R",$E40="T"),$F40,0))</f>
        <v>0</v>
      </c>
      <c r="N40" s="152">
        <f>IF(AND($D40="R",$E40="H"),$F40,IF(AND($D40="R",NOT($E40="H")),-$F40,IF($G40="R",$F40,IF(AND($E40="B",NOT($D40="R")),$F40/($G$1-1),IF($E40="X",$F40*Y40,0)))))</f>
        <v>0</v>
      </c>
      <c r="O40" s="153">
        <f>IF(AND($D40="C",$E40="H"),-$F40,IF(AND($D40="C",$E40="T"),$F40,0))</f>
        <v>0</v>
      </c>
      <c r="P40" s="152">
        <f>IF($G$1&lt;3,0,IF(AND($D40="C",$E40="H"),$F40,IF(AND($D40="C",NOT($E40="H")),-$F40,IF($G40="C",$F40,IF(AND($E40="B",NOT($D40="C")),$F40/($G$1-1),IF($E40="X",$F40*Z40,0))))))</f>
        <v>0</v>
      </c>
      <c r="Q40" s="153">
        <f>IF(AND($D40="L",$E40="H"),-$F40,IF(AND($D40="L",$E40="T"),$F40,0))</f>
        <v>0</v>
      </c>
      <c r="R40" s="152">
        <f>IF($G$1&lt;4,0,IF(AND($D40="L",$E40="H"),$F40,IF(AND($D40="L",NOT($E40="H")),-$F40,IF($G40="L",$F40,IF(AND($E40="B",NOT($D40="L")),$F40/($G$1-1),IF($E40="X",$F40*AA40,0))))))</f>
        <v>0</v>
      </c>
      <c r="S40" s="153">
        <f>IF(AND($D40="O",$E40="H"),-$F40,IF(AND($D40="O",$E40="T"),$F40,0))</f>
        <v>0</v>
      </c>
      <c r="T40" s="152">
        <f>IF($G$1&lt;5,0,IF(AND($D40="O",$E40="H"),$F40,IF(AND($D40="O",NOT($E40="H")),-$F40,IF($G40="O",$F40,IF(AND($E40="B",NOT($D40="O")),$F40/($G$1-1),IF($E40="X",$F40*AB40,0))))))</f>
        <v>0</v>
      </c>
      <c r="U40" s="153">
        <f>IF(AND($D40="V",$E40="H"),-$F40,IF(AND($D40="V",$E40="T"),$F40,0))</f>
        <v>0</v>
      </c>
      <c r="V40" s="152">
        <f>IF($G$1&lt;6,0,IF(AND($D40="V",$E40="H"),$F40,IF(AND($D40="V",NOT($E40="H")),-$F40,IF($G40="V",$F40,IF(AND($E40="B",NOT($D40="V")),$F40/($G$1-1),IF($E40="X",($F40*AC40)-#REF!,0))))))</f>
        <v>0</v>
      </c>
      <c r="W40" s="154">
        <f>IF(AND(D40="S",E40="H"),1,IF(AND(D40="B",E40="H"),2,IF(AND(D40="G",E40="A"),3,IF(AND(D40="G",E40="D"),4,IF(AND(D40="R",E40="A"),5,IF(AND(D40="R",E40="D"),6,IF(AND(D40="C",E40="A"),7,IF(AND(D40="C",E40="D"),8,IF(AND(D40="L",E40="A"),9,IF(AND(D40="L",E40="D"),10,IF(AND(D40="O",E40="A"),11,IF(AND(D40="O",E40="D"),12,IF(AND(D40="V",E40="A"),13,IF(AND(D40="V",E40="D"),14,0))))))))))))))</f>
        <v>0</v>
      </c>
      <c r="X40" s="155">
        <f>IF(NOT(SUMIF($W$6:$W40,1,$I$6:$I40)=0),(SUMIF($W$6:$W40,3,$F$6:$F40)-SUMIF($AE$6:$AE40,3,$F$6:$F40))/ABS(SUMIF($W$6:$W40,1,$I$6:$I40)),0)</f>
        <v>0</v>
      </c>
      <c r="Y40" s="155">
        <f>IF(NOT(SUMIF($W$6:$W40,1,$I$6:$I40)=0),(SUMIF($W$6:$W40,5,$F$6:$F40)-SUMIF($AE$6:$AE40,5,$F$6:$F40))/ABS(SUMIF($W$6:$W40,1,$I$6:$I40)),0)</f>
        <v>0</v>
      </c>
      <c r="Z40" s="155">
        <f>IF(NOT(SUMIF($W$6:$W40,1,$I$6:$I40)=0),(SUMIF($W$6:$W40,7,$F$6:$F40)-SUMIF($AE$6:$AE40,7,$F$6:$F40))/ABS(SUMIF($W$6:$W40,1,$I$6:$I40)),0)</f>
        <v>0</v>
      </c>
      <c r="AA40" s="155">
        <f>IF(NOT(SUMIF($W$6:$W40,1,$I$6:$I40)=0),(SUMIF($W$6:$W40,9,$F$6:$F40)-SUMIF($AE$6:$AE40,9,$F$6:$F40))/ABS(SUMIF($W$6:$W40,1,$I$6:$I40)),0)</f>
        <v>0</v>
      </c>
      <c r="AB40" s="155">
        <f>IF(NOT(SUMIF($W$6:$W40,1,$I$6:$I40)=0),(SUMIF($W$6:$W40,11,$F$6:$F40)-SUMIF($AE$6:$AE40,11,$F$6:$F40))/ABS(SUMIF($W$6:$W40,1,$I$6:$I40)),0)</f>
        <v>0</v>
      </c>
      <c r="AC40" s="155">
        <f>IF(NOT(SUMIF($W$6:$W40,1,$I$6:$I40)=0),(SUMIF($W$6:$W40,13,$F$6:$F40)-SUMIF($AE$6:$AE40,13,$F$6:$F40))/ABS(SUMIF($W$6:$W40,1,$I$6:$I40)),0)</f>
        <v>0</v>
      </c>
      <c r="AD40" s="155">
        <f>IF(SUM($W$6:$W40)+SUM($AE$6:$AE40)=0,0,1-X40-Y40-Z40-AA40-AB40-AC40)</f>
        <v>0</v>
      </c>
      <c r="AE40" s="156">
        <f>IF(AND($D40="S",$E40="T"),1,IF(AND($D40="B",$E40="A"),2,IF(AND($G40="G",$E40="A"),3,IF(AND($G40="G",$E40="D"),4,IF(AND($G40="R",$E40="A"),5,IF(AND($G40="R",$E40="D"),6,IF(AND($G40="C",$E40="A"),7,IF(AND($G40="C",$E40="D"),8,IF(AND($G40="L",$E40="A"),9,IF(AND($G40="L",$E40="D"),10,IF(AND($G40="O",$E40="A"),11,IF(AND($G40="O",$E40="D"),12,IF(AND($G40="V",$E40="A"),13,IF(AND($G40="V",$E40="D"),14,IF(AND($E40="A",$G40="B"),15,0)))))))))))))))</f>
        <v>0</v>
      </c>
      <c r="AF40" s="157">
        <f>IF(AND(D40="B",E40="H"),A40,IF(AND(G40="B",OR(E40="A",E40="D")),A40,0))</f>
        <v>0</v>
      </c>
    </row>
    <row r="41" ht="12.7" customHeight="1">
      <c r="A41" s="143">
        <f>IF($E41="H",-$F41,IF($E41="T",$F41,IF(AND($E41="A",$G41="B"),$F41,IF(AND(E41="D",G41="B"),F41*0.8,0))))</f>
        <v>0</v>
      </c>
      <c r="B41" s="144">
        <f>$B40-$A41</f>
        <v>0</v>
      </c>
      <c r="C41" s="144">
        <f>IF(OR($E41="Z",AND($E41="H",$D41="B")),$F41,IF(AND($D41="B",$E41="Ü"),-$F41,IF($E41="X",$F41*$AD41,IF(AND(E41="D",G41="B"),F41*0.2,IF(AND(D41="S",E41="H"),$F41*H41/100,0)))))</f>
        <v>0</v>
      </c>
      <c r="D41" s="145"/>
      <c r="E41" s="146"/>
      <c r="F41" s="147">
        <f>IF(AND(D41="G",E41="S"),ROUND(SUM($L$6:$L40)*H41/100,-2),IF(AND(D41="R",E41="S"),ROUND(SUM(N$6:N40)*H41/100,-2),IF(AND(D41="C",E41="S"),ROUND(SUM(P$6:P40)*H41/100,-2),IF(AND(D41="L",E41="S"),ROUND(SUM(R$6:R40)*H41/100,-2),IF(AND(D41="O",E41="S"),ROUND(SUM(T$6:T40)*H41/100,-2),IF(AND(D41="V",E41="S"),ROUND(SUM(V$6:V40)*H41/100,-2),IF(AND(D41="G",E41="Z"),ABS(ROUND(SUM(K$6:K40)*H41/100,-2)),IF(AND(D41="R",E41="Z"),ABS(ROUND(SUM(M$6:M40)*H41/100,-2)),IF(AND(D41="C",E41="Z"),ABS(ROUND(SUM(O$6:O40)*H41/100,-2)),IF(AND(D41="L",E41="Z"),ABS(ROUND(SUM(Q$6:Q40)*H41/100,-2)),IF(AND(D41="O",E41="Z"),ABS(ROUND(SUM(S$6:S40)*H41/100,-2)),IF(AND(D41="V",E41="Z"),ABS(ROUND(SUM(U$6:U40)*H41/100,-2)),IF(E41="X",ABS(ROUND(SUM(I$6:I40)*H41/100,-2)),IF(AND(D41="B",E41="H"),80000,0))))))))))))))</f>
        <v>0</v>
      </c>
      <c r="G41" s="148"/>
      <c r="H41" s="149">
        <v>5</v>
      </c>
      <c r="I41" s="144">
        <f>IF(AND($D41="S",$E41="H"),-$F41,IF(AND($D41="S",$E41="T"),$F41,0))</f>
        <v>0</v>
      </c>
      <c r="J41" s="150">
        <f>IF(AND($D41="S",OR($E41="Ü",$E41="T",$E41="A",$E41="D")),-$F41,IF(AND($G41="S",$E41="Ü"),$F41,IF(E41="S",$F41,IF(AND(D41="S",E41="H"),$F41*(100-H41)/100,IF(E41="X",-F41,0)))))</f>
        <v>0</v>
      </c>
      <c r="K41" s="151">
        <f>IF(AND($D41="G",$E41="H"),-$F41,IF(AND($D41="G",$E41="T"),$F41,0))</f>
        <v>0</v>
      </c>
      <c r="L41" s="152">
        <f>IF(AND($D41="G",$E41="H"),$F41,IF(AND($D41="G",NOT($E41="H")),-$F41,IF($G41="G",$F41,IF(AND($E41="B",NOT($D41="G")),$F41/($G$1-1),IF($E41="X",$F41*X41,0)))))</f>
        <v>0</v>
      </c>
      <c r="M41" s="153">
        <f>IF(AND($D41="R",$E41="H"),-$F41,IF(AND($D41="R",$E41="T"),$F41,0))</f>
        <v>0</v>
      </c>
      <c r="N41" s="152">
        <f>IF(AND($D41="R",$E41="H"),$F41,IF(AND($D41="R",NOT($E41="H")),-$F41,IF($G41="R",$F41,IF(AND($E41="B",NOT($D41="R")),$F41/($G$1-1),IF($E41="X",$F41*Y41,0)))))</f>
        <v>0</v>
      </c>
      <c r="O41" s="153">
        <f>IF(AND($D41="C",$E41="H"),-$F41,IF(AND($D41="C",$E41="T"),$F41,0))</f>
        <v>0</v>
      </c>
      <c r="P41" s="152">
        <f>IF($G$1&lt;3,0,IF(AND($D41="C",$E41="H"),$F41,IF(AND($D41="C",NOT($E41="H")),-$F41,IF($G41="C",$F41,IF(AND($E41="B",NOT($D41="C")),$F41/($G$1-1),IF($E41="X",$F41*Z41,0))))))</f>
        <v>0</v>
      </c>
      <c r="Q41" s="153">
        <f>IF(AND($D41="L",$E41="H"),-$F41,IF(AND($D41="L",$E41="T"),$F41,0))</f>
        <v>0</v>
      </c>
      <c r="R41" s="152">
        <f>IF($G$1&lt;4,0,IF(AND($D41="L",$E41="H"),$F41,IF(AND($D41="L",NOT($E41="H")),-$F41,IF($G41="L",$F41,IF(AND($E41="B",NOT($D41="L")),$F41/($G$1-1),IF($E41="X",$F41*AA41,0))))))</f>
        <v>0</v>
      </c>
      <c r="S41" s="153">
        <f>IF(AND($D41="O",$E41="H"),-$F41,IF(AND($D41="O",$E41="T"),$F41,0))</f>
        <v>0</v>
      </c>
      <c r="T41" s="152">
        <f>IF($G$1&lt;5,0,IF(AND($D41="O",$E41="H"),$F41,IF(AND($D41="O",NOT($E41="H")),-$F41,IF($G41="O",$F41,IF(AND($E41="B",NOT($D41="O")),$F41/($G$1-1),IF($E41="X",$F41*AB41,0))))))</f>
        <v>0</v>
      </c>
      <c r="U41" s="153">
        <f>IF(AND($D41="V",$E41="H"),-$F41,IF(AND($D41="V",$E41="T"),$F41,0))</f>
        <v>0</v>
      </c>
      <c r="V41" s="152">
        <f>IF($G$1&lt;6,0,IF(AND($D41="V",$E41="H"),$F41,IF(AND($D41="V",NOT($E41="H")),-$F41,IF($G41="V",$F41,IF(AND($E41="B",NOT($D41="V")),$F41/($G$1-1),IF($E41="X",($F41*AC41)-#REF!,0))))))</f>
        <v>0</v>
      </c>
      <c r="W41" s="158">
        <f>IF(AND(D41="S",E41="H"),1,IF(AND(D41="B",E41="H"),2,IF(AND(D41="G",E41="A"),3,IF(AND(D41="G",E41="D"),4,IF(AND(D41="R",E41="A"),5,IF(AND(D41="R",E41="D"),6,IF(AND(D41="C",E41="A"),7,IF(AND(D41="C",E41="D"),8,IF(AND(D41="L",E41="A"),9,IF(AND(D41="L",E41="D"),10,IF(AND(D41="O",E41="A"),11,IF(AND(D41="O",E41="D"),12,IF(AND(D41="V",E41="A"),13,IF(AND(D41="V",E41="D"),14,0))))))))))))))</f>
        <v>0</v>
      </c>
      <c r="X41" s="159">
        <f>IF(NOT(SUMIF($W$6:$W41,1,$I$6:$I41)=0),(SUMIF($W$6:$W41,3,$F$6:$F41)-SUMIF($AE$6:$AE41,3,$F$6:$F41))/ABS(SUMIF($W$6:$W41,1,$I$6:$I41)),0)</f>
        <v>0</v>
      </c>
      <c r="Y41" s="159">
        <f>IF(NOT(SUMIF($W$6:$W41,1,$I$6:$I41)=0),(SUMIF($W$6:$W41,5,$F$6:$F41)-SUMIF($AE$6:$AE41,5,$F$6:$F41))/ABS(SUMIF($W$6:$W41,1,$I$6:$I41)),0)</f>
        <v>0</v>
      </c>
      <c r="Z41" s="159">
        <f>IF(NOT(SUMIF($W$6:$W41,1,$I$6:$I41)=0),(SUMIF($W$6:$W41,7,$F$6:$F41)-SUMIF($AE$6:$AE41,7,$F$6:$F41))/ABS(SUMIF($W$6:$W41,1,$I$6:$I41)),0)</f>
        <v>0</v>
      </c>
      <c r="AA41" s="159">
        <f>IF(NOT(SUMIF($W$6:$W41,1,$I$6:$I41)=0),(SUMIF($W$6:$W41,9,$F$6:$F41)-SUMIF($AE$6:$AE41,9,$F$6:$F41))/ABS(SUMIF($W$6:$W41,1,$I$6:$I41)),0)</f>
        <v>0</v>
      </c>
      <c r="AB41" s="159">
        <f>IF(NOT(SUMIF($W$6:$W41,1,$I$6:$I41)=0),(SUMIF($W$6:$W41,11,$F$6:$F41)-SUMIF($AE$6:$AE41,11,$F$6:$F41))/ABS(SUMIF($W$6:$W41,1,$I$6:$I41)),0)</f>
        <v>0</v>
      </c>
      <c r="AC41" s="159">
        <f>IF(NOT(SUMIF($W$6:$W41,1,$I$6:$I41)=0),(SUMIF($W$6:$W41,13,$F$6:$F41)-SUMIF($AE$6:$AE41,13,$F$6:$F41))/ABS(SUMIF($W$6:$W41,1,$I$6:$I41)),0)</f>
        <v>0</v>
      </c>
      <c r="AD41" s="159">
        <f>IF(SUM($W$6:$W41)+SUM($AE$6:$AE41)=0,0,1-X41-Y41-Z41-AA41-AB41-AC41)</f>
        <v>0</v>
      </c>
      <c r="AE41" s="160">
        <f>IF(AND($D41="S",$E41="T"),1,IF(AND($D41="B",$E41="A"),2,IF(AND($G41="G",$E41="A"),3,IF(AND($G41="G",$E41="D"),4,IF(AND($G41="R",$E41="A"),5,IF(AND($G41="R",$E41="D"),6,IF(AND($G41="C",$E41="A"),7,IF(AND($G41="C",$E41="D"),8,IF(AND($G41="L",$E41="A"),9,IF(AND($G41="L",$E41="D"),10,IF(AND($G41="O",$E41="A"),11,IF(AND($G41="O",$E41="D"),12,IF(AND($G41="V",$E41="A"),13,IF(AND($G41="V",$E41="D"),14,IF(AND($E41="A",$G41="B"),15,0)))))))))))))))</f>
        <v>0</v>
      </c>
      <c r="AF41" s="161">
        <f>IF(AND(D41="B",E41="H"),A41,IF(AND(G41="B",OR(E41="A",E41="D")),A41,0))</f>
        <v>0</v>
      </c>
    </row>
    <row r="42" ht="12.7" customHeight="1">
      <c r="A42" s="143">
        <f>IF($E42="H",-$F42,IF($E42="T",$F42,IF(AND($E42="A",$G42="B"),$F42,IF(AND(E42="D",G42="B"),F42*0.8,0))))</f>
        <v>0</v>
      </c>
      <c r="B42" s="144">
        <f>$B41-$A42</f>
        <v>0</v>
      </c>
      <c r="C42" s="144">
        <f>IF(OR($E42="Z",AND($E42="H",$D42="B")),$F42,IF(AND($D42="B",$E42="Ü"),-$F42,IF($E42="X",$F42*$AD42,IF(AND(E42="D",G42="B"),F42*0.2,IF(AND(D42="S",E42="H"),$F42*H42/100,0)))))</f>
        <v>0</v>
      </c>
      <c r="D42" s="145"/>
      <c r="E42" s="146"/>
      <c r="F42" s="147">
        <f>IF(AND(D42="G",E42="S"),ROUND(SUM($L$6:$L41)*H42/100,-2),IF(AND(D42="R",E42="S"),ROUND(SUM(N$6:N41)*H42/100,-2),IF(AND(D42="C",E42="S"),ROUND(SUM(P$6:P41)*H42/100,-2),IF(AND(D42="L",E42="S"),ROUND(SUM(R$6:R41)*H42/100,-2),IF(AND(D42="O",E42="S"),ROUND(SUM(T$6:T41)*H42/100,-2),IF(AND(D42="V",E42="S"),ROUND(SUM(V$6:V41)*H42/100,-2),IF(AND(D42="G",E42="Z"),ABS(ROUND(SUM(K$6:K41)*H42/100,-2)),IF(AND(D42="R",E42="Z"),ABS(ROUND(SUM(M$6:M41)*H42/100,-2)),IF(AND(D42="C",E42="Z"),ABS(ROUND(SUM(O$6:O41)*H42/100,-2)),IF(AND(D42="L",E42="Z"),ABS(ROUND(SUM(Q$6:Q41)*H42/100,-2)),IF(AND(D42="O",E42="Z"),ABS(ROUND(SUM(S$6:S41)*H42/100,-2)),IF(AND(D42="V",E42="Z"),ABS(ROUND(SUM(U$6:U41)*H42/100,-2)),IF(E42="X",ABS(ROUND(SUM(I$6:I41)*H42/100,-2)),IF(AND(D42="B",E42="H"),80000,0))))))))))))))</f>
        <v>0</v>
      </c>
      <c r="G42" s="148"/>
      <c r="H42" s="149">
        <v>5</v>
      </c>
      <c r="I42" s="144">
        <f>IF(AND($D42="S",$E42="H"),-$F42,IF(AND($D42="S",$E42="T"),$F42,0))</f>
        <v>0</v>
      </c>
      <c r="J42" s="150">
        <f>IF(AND($D42="S",OR($E42="Ü",$E42="T",$E42="A",$E42="D")),-$F42,IF(AND($G42="S",$E42="Ü"),$F42,IF(E42="S",$F42,IF(AND(D42="S",E42="H"),$F42*(100-H42)/100,IF(E42="X",-F42,0)))))</f>
        <v>0</v>
      </c>
      <c r="K42" s="151">
        <f>IF(AND($D42="G",$E42="H"),-$F42,IF(AND($D42="G",$E42="T"),$F42,0))</f>
        <v>0</v>
      </c>
      <c r="L42" s="152">
        <f>IF(AND($D42="G",$E42="H"),$F42,IF(AND($D42="G",NOT($E42="H")),-$F42,IF($G42="G",$F42,IF(AND($E42="B",NOT($D42="G")),$F42/($G$1-1),IF($E42="X",$F42*X42,0)))))</f>
        <v>0</v>
      </c>
      <c r="M42" s="153">
        <f>IF(AND($D42="R",$E42="H"),-$F42,IF(AND($D42="R",$E42="T"),$F42,0))</f>
        <v>0</v>
      </c>
      <c r="N42" s="152">
        <f>IF(AND($D42="R",$E42="H"),$F42,IF(AND($D42="R",NOT($E42="H")),-$F42,IF($G42="R",$F42,IF(AND($E42="B",NOT($D42="R")),$F42/($G$1-1),IF($E42="X",$F42*Y42,0)))))</f>
        <v>0</v>
      </c>
      <c r="O42" s="153">
        <f>IF(AND($D42="C",$E42="H"),-$F42,IF(AND($D42="C",$E42="T"),$F42,0))</f>
        <v>0</v>
      </c>
      <c r="P42" s="152">
        <f>IF($G$1&lt;3,0,IF(AND($D42="C",$E42="H"),$F42,IF(AND($D42="C",NOT($E42="H")),-$F42,IF($G42="C",$F42,IF(AND($E42="B",NOT($D42="C")),$F42/($G$1-1),IF($E42="X",$F42*Z42,0))))))</f>
        <v>0</v>
      </c>
      <c r="Q42" s="153">
        <f>IF(AND($D42="L",$E42="H"),-$F42,IF(AND($D42="L",$E42="T"),$F42,0))</f>
        <v>0</v>
      </c>
      <c r="R42" s="152">
        <f>IF($G$1&lt;4,0,IF(AND($D42="L",$E42="H"),$F42,IF(AND($D42="L",NOT($E42="H")),-$F42,IF($G42="L",$F42,IF(AND($E42="B",NOT($D42="L")),$F42/($G$1-1),IF($E42="X",$F42*AA42,0))))))</f>
        <v>0</v>
      </c>
      <c r="S42" s="153">
        <f>IF(AND($D42="O",$E42="H"),-$F42,IF(AND($D42="O",$E42="T"),$F42,0))</f>
        <v>0</v>
      </c>
      <c r="T42" s="152">
        <f>IF($G$1&lt;5,0,IF(AND($D42="O",$E42="H"),$F42,IF(AND($D42="O",NOT($E42="H")),-$F42,IF($G42="O",$F42,IF(AND($E42="B",NOT($D42="O")),$F42/($G$1-1),IF($E42="X",$F42*AB42,0))))))</f>
        <v>0</v>
      </c>
      <c r="U42" s="153">
        <f>IF(AND($D42="V",$E42="H"),-$F42,IF(AND($D42="V",$E42="T"),$F42,0))</f>
        <v>0</v>
      </c>
      <c r="V42" s="152">
        <f>IF($G$1&lt;6,0,IF(AND($D42="V",$E42="H"),$F42,IF(AND($D42="V",NOT($E42="H")),-$F42,IF($G42="V",$F42,IF(AND($E42="B",NOT($D42="V")),$F42/($G$1-1),IF($E42="X",($F42*AC42)-#REF!,0))))))</f>
        <v>0</v>
      </c>
      <c r="W42" s="154">
        <f>IF(AND(D42="S",E42="H"),1,IF(AND(D42="B",E42="H"),2,IF(AND(D42="G",E42="A"),3,IF(AND(D42="G",E42="D"),4,IF(AND(D42="R",E42="A"),5,IF(AND(D42="R",E42="D"),6,IF(AND(D42="C",E42="A"),7,IF(AND(D42="C",E42="D"),8,IF(AND(D42="L",E42="A"),9,IF(AND(D42="L",E42="D"),10,IF(AND(D42="O",E42="A"),11,IF(AND(D42="O",E42="D"),12,IF(AND(D42="V",E42="A"),13,IF(AND(D42="V",E42="D"),14,0))))))))))))))</f>
        <v>0</v>
      </c>
      <c r="X42" s="155">
        <f>IF(NOT(SUMIF($W$6:$W42,1,$I$6:$I42)=0),(SUMIF($W$6:$W42,3,$F$6:$F42)-SUMIF($AE$6:$AE42,3,$F$6:$F42))/ABS(SUMIF($W$6:$W42,1,$I$6:$I42)),0)</f>
        <v>0</v>
      </c>
      <c r="Y42" s="155">
        <f>IF(NOT(SUMIF($W$6:$W42,1,$I$6:$I42)=0),(SUMIF($W$6:$W42,5,$F$6:$F42)-SUMIF($AE$6:$AE42,5,$F$6:$F42))/ABS(SUMIF($W$6:$W42,1,$I$6:$I42)),0)</f>
        <v>0</v>
      </c>
      <c r="Z42" s="155">
        <f>IF(NOT(SUMIF($W$6:$W42,1,$I$6:$I42)=0),(SUMIF($W$6:$W42,7,$F$6:$F42)-SUMIF($AE$6:$AE42,7,$F$6:$F42))/ABS(SUMIF($W$6:$W42,1,$I$6:$I42)),0)</f>
        <v>0</v>
      </c>
      <c r="AA42" s="155">
        <f>IF(NOT(SUMIF($W$6:$W42,1,$I$6:$I42)=0),(SUMIF($W$6:$W42,9,$F$6:$F42)-SUMIF($AE$6:$AE42,9,$F$6:$F42))/ABS(SUMIF($W$6:$W42,1,$I$6:$I42)),0)</f>
        <v>0</v>
      </c>
      <c r="AB42" s="155">
        <f>IF(NOT(SUMIF($W$6:$W42,1,$I$6:$I42)=0),(SUMIF($W$6:$W42,11,$F$6:$F42)-SUMIF($AE$6:$AE42,11,$F$6:$F42))/ABS(SUMIF($W$6:$W42,1,$I$6:$I42)),0)</f>
        <v>0</v>
      </c>
      <c r="AC42" s="155">
        <f>IF(NOT(SUMIF($W$6:$W42,1,$I$6:$I42)=0),(SUMIF($W$6:$W42,13,$F$6:$F42)-SUMIF($AE$6:$AE42,13,$F$6:$F42))/ABS(SUMIF($W$6:$W42,1,$I$6:$I42)),0)</f>
        <v>0</v>
      </c>
      <c r="AD42" s="155">
        <f>IF(SUM($W$6:$W42)+SUM($AE$6:$AE42)=0,0,1-X42-Y42-Z42-AA42-AB42-AC42)</f>
        <v>0</v>
      </c>
      <c r="AE42" s="156">
        <f>IF(AND($D42="S",$E42="T"),1,IF(AND($D42="B",$E42="A"),2,IF(AND($G42="G",$E42="A"),3,IF(AND($G42="G",$E42="D"),4,IF(AND($G42="R",$E42="A"),5,IF(AND($G42="R",$E42="D"),6,IF(AND($G42="C",$E42="A"),7,IF(AND($G42="C",$E42="D"),8,IF(AND($G42="L",$E42="A"),9,IF(AND($G42="L",$E42="D"),10,IF(AND($G42="O",$E42="A"),11,IF(AND($G42="O",$E42="D"),12,IF(AND($G42="V",$E42="A"),13,IF(AND($G42="V",$E42="D"),14,IF(AND($E42="A",$G42="B"),15,0)))))))))))))))</f>
        <v>0</v>
      </c>
      <c r="AF42" s="157">
        <f>IF(AND(D42="B",E42="H"),A42,IF(AND(G42="B",OR(E42="A",E42="D")),A42,0))</f>
        <v>0</v>
      </c>
    </row>
    <row r="43" ht="12.7" customHeight="1">
      <c r="A43" s="143">
        <f>IF($E43="H",-$F43,IF($E43="T",$F43,IF(AND($E43="A",$G43="B"),$F43,IF(AND(E43="D",G43="B"),F43*0.8,0))))</f>
        <v>0</v>
      </c>
      <c r="B43" s="144">
        <f>$B42-$A43</f>
        <v>0</v>
      </c>
      <c r="C43" s="144">
        <f>IF(OR($E43="Z",AND($E43="H",$D43="B")),$F43,IF(AND($D43="B",$E43="Ü"),-$F43,IF($E43="X",$F43*$AD43,IF(AND(E43="D",G43="B"),F43*0.2,IF(AND(D43="S",E43="H"),$F43*H43/100,0)))))</f>
        <v>0</v>
      </c>
      <c r="D43" s="145"/>
      <c r="E43" s="146"/>
      <c r="F43" s="147">
        <f>IF(AND(D43="G",E43="S"),ROUND(SUM($L$6:$L42)*H43/100,-2),IF(AND(D43="R",E43="S"),ROUND(SUM(N$6:N42)*H43/100,-2),IF(AND(D43="C",E43="S"),ROUND(SUM(P$6:P42)*H43/100,-2),IF(AND(D43="L",E43="S"),ROUND(SUM(R$6:R42)*H43/100,-2),IF(AND(D43="O",E43="S"),ROUND(SUM(T$6:T42)*H43/100,-2),IF(AND(D43="V",E43="S"),ROUND(SUM(V$6:V42)*H43/100,-2),IF(AND(D43="G",E43="Z"),ABS(ROUND(SUM(K$6:K42)*H43/100,-2)),IF(AND(D43="R",E43="Z"),ABS(ROUND(SUM(M$6:M42)*H43/100,-2)),IF(AND(D43="C",E43="Z"),ABS(ROUND(SUM(O$6:O42)*H43/100,-2)),IF(AND(D43="L",E43="Z"),ABS(ROUND(SUM(Q$6:Q42)*H43/100,-2)),IF(AND(D43="O",E43="Z"),ABS(ROUND(SUM(S$6:S42)*H43/100,-2)),IF(AND(D43="V",E43="Z"),ABS(ROUND(SUM(U$6:U42)*H43/100,-2)),IF(E43="X",ABS(ROUND(SUM(I$6:I42)*H43/100,-2)),IF(AND(D43="B",E43="H"),80000,0))))))))))))))</f>
        <v>0</v>
      </c>
      <c r="G43" s="148"/>
      <c r="H43" s="149">
        <v>5</v>
      </c>
      <c r="I43" s="144">
        <f>IF(AND($D43="S",$E43="H"),-$F43,IF(AND($D43="S",$E43="T"),$F43,0))</f>
        <v>0</v>
      </c>
      <c r="J43" s="150">
        <f>IF(AND($D43="S",OR($E43="Ü",$E43="T",$E43="A",$E43="D")),-$F43,IF(AND($G43="S",$E43="Ü"),$F43,IF(E43="S",$F43,IF(AND(D43="S",E43="H"),$F43*(100-H43)/100,IF(E43="X",-F43,0)))))</f>
        <v>0</v>
      </c>
      <c r="K43" s="151">
        <f>IF(AND($D43="G",$E43="H"),-$F43,IF(AND($D43="G",$E43="T"),$F43,0))</f>
        <v>0</v>
      </c>
      <c r="L43" s="152">
        <f>IF(AND($D43="G",$E43="H"),$F43,IF(AND($D43="G",NOT($E43="H")),-$F43,IF($G43="G",$F43,IF(AND($E43="B",NOT($D43="G")),$F43/($G$1-1),IF($E43="X",$F43*X43,0)))))</f>
        <v>0</v>
      </c>
      <c r="M43" s="153">
        <f>IF(AND($D43="R",$E43="H"),-$F43,IF(AND($D43="R",$E43="T"),$F43,0))</f>
        <v>0</v>
      </c>
      <c r="N43" s="152">
        <f>IF(AND($D43="R",$E43="H"),$F43,IF(AND($D43="R",NOT($E43="H")),-$F43,IF($G43="R",$F43,IF(AND($E43="B",NOT($D43="R")),$F43/($G$1-1),IF($E43="X",$F43*Y43,0)))))</f>
        <v>0</v>
      </c>
      <c r="O43" s="153">
        <f>IF(AND($D43="C",$E43="H"),-$F43,IF(AND($D43="C",$E43="T"),$F43,0))</f>
        <v>0</v>
      </c>
      <c r="P43" s="152">
        <f>IF($G$1&lt;3,0,IF(AND($D43="C",$E43="H"),$F43,IF(AND($D43="C",NOT($E43="H")),-$F43,IF($G43="C",$F43,IF(AND($E43="B",NOT($D43="C")),$F43/($G$1-1),IF($E43="X",$F43*Z43,0))))))</f>
        <v>0</v>
      </c>
      <c r="Q43" s="153">
        <f>IF(AND($D43="L",$E43="H"),-$F43,IF(AND($D43="L",$E43="T"),$F43,0))</f>
        <v>0</v>
      </c>
      <c r="R43" s="152">
        <f>IF($G$1&lt;4,0,IF(AND($D43="L",$E43="H"),$F43,IF(AND($D43="L",NOT($E43="H")),-$F43,IF($G43="L",$F43,IF(AND($E43="B",NOT($D43="L")),$F43/($G$1-1),IF($E43="X",$F43*AA43,0))))))</f>
        <v>0</v>
      </c>
      <c r="S43" s="153">
        <f>IF(AND($D43="O",$E43="H"),-$F43,IF(AND($D43="O",$E43="T"),$F43,0))</f>
        <v>0</v>
      </c>
      <c r="T43" s="152">
        <f>IF($G$1&lt;5,0,IF(AND($D43="O",$E43="H"),$F43,IF(AND($D43="O",NOT($E43="H")),-$F43,IF($G43="O",$F43,IF(AND($E43="B",NOT($D43="O")),$F43/($G$1-1),IF($E43="X",$F43*AB43,0))))))</f>
        <v>0</v>
      </c>
      <c r="U43" s="153">
        <f>IF(AND($D43="V",$E43="H"),-$F43,IF(AND($D43="V",$E43="T"),$F43,0))</f>
        <v>0</v>
      </c>
      <c r="V43" s="152">
        <f>IF($G$1&lt;6,0,IF(AND($D43="V",$E43="H"),$F43,IF(AND($D43="V",NOT($E43="H")),-$F43,IF($G43="V",$F43,IF(AND($E43="B",NOT($D43="V")),$F43/($G$1-1),IF($E43="X",($F43*AC43)-#REF!,0))))))</f>
        <v>0</v>
      </c>
      <c r="W43" s="158">
        <f>IF(AND(D43="S",E43="H"),1,IF(AND(D43="B",E43="H"),2,IF(AND(D43="G",E43="A"),3,IF(AND(D43="G",E43="D"),4,IF(AND(D43="R",E43="A"),5,IF(AND(D43="R",E43="D"),6,IF(AND(D43="C",E43="A"),7,IF(AND(D43="C",E43="D"),8,IF(AND(D43="L",E43="A"),9,IF(AND(D43="L",E43="D"),10,IF(AND(D43="O",E43="A"),11,IF(AND(D43="O",E43="D"),12,IF(AND(D43="V",E43="A"),13,IF(AND(D43="V",E43="D"),14,0))))))))))))))</f>
        <v>0</v>
      </c>
      <c r="X43" s="159">
        <f>IF(NOT(SUMIF($W$6:$W43,1,$I$6:$I43)=0),(SUMIF($W$6:$W43,3,$F$6:$F43)-SUMIF($AE$6:$AE43,3,$F$6:$F43))/ABS(SUMIF($W$6:$W43,1,$I$6:$I43)),0)</f>
        <v>0</v>
      </c>
      <c r="Y43" s="159">
        <f>IF(NOT(SUMIF($W$6:$W43,1,$I$6:$I43)=0),(SUMIF($W$6:$W43,5,$F$6:$F43)-SUMIF($AE$6:$AE43,5,$F$6:$F43))/ABS(SUMIF($W$6:$W43,1,$I$6:$I43)),0)</f>
        <v>0</v>
      </c>
      <c r="Z43" s="159">
        <f>IF(NOT(SUMIF($W$6:$W43,1,$I$6:$I43)=0),(SUMIF($W$6:$W43,7,$F$6:$F43)-SUMIF($AE$6:$AE43,7,$F$6:$F43))/ABS(SUMIF($W$6:$W43,1,$I$6:$I43)),0)</f>
        <v>0</v>
      </c>
      <c r="AA43" s="159">
        <f>IF(NOT(SUMIF($W$6:$W43,1,$I$6:$I43)=0),(SUMIF($W$6:$W43,9,$F$6:$F43)-SUMIF($AE$6:$AE43,9,$F$6:$F43))/ABS(SUMIF($W$6:$W43,1,$I$6:$I43)),0)</f>
        <v>0</v>
      </c>
      <c r="AB43" s="159">
        <f>IF(NOT(SUMIF($W$6:$W43,1,$I$6:$I43)=0),(SUMIF($W$6:$W43,11,$F$6:$F43)-SUMIF($AE$6:$AE43,11,$F$6:$F43))/ABS(SUMIF($W$6:$W43,1,$I$6:$I43)),0)</f>
        <v>0</v>
      </c>
      <c r="AC43" s="159">
        <f>IF(NOT(SUMIF($W$6:$W43,1,$I$6:$I43)=0),(SUMIF($W$6:$W43,13,$F$6:$F43)-SUMIF($AE$6:$AE43,13,$F$6:$F43))/ABS(SUMIF($W$6:$W43,1,$I$6:$I43)),0)</f>
        <v>0</v>
      </c>
      <c r="AD43" s="159">
        <f>IF(SUM($W$6:$W43)+SUM($AE$6:$AE43)=0,0,1-X43-Y43-Z43-AA43-AB43-AC43)</f>
        <v>0</v>
      </c>
      <c r="AE43" s="160">
        <f>IF(AND($D43="S",$E43="T"),1,IF(AND($D43="B",$E43="A"),2,IF(AND($G43="G",$E43="A"),3,IF(AND($G43="G",$E43="D"),4,IF(AND($G43="R",$E43="A"),5,IF(AND($G43="R",$E43="D"),6,IF(AND($G43="C",$E43="A"),7,IF(AND($G43="C",$E43="D"),8,IF(AND($G43="L",$E43="A"),9,IF(AND($G43="L",$E43="D"),10,IF(AND($G43="O",$E43="A"),11,IF(AND($G43="O",$E43="D"),12,IF(AND($G43="V",$E43="A"),13,IF(AND($G43="V",$E43="D"),14,IF(AND($E43="A",$G43="B"),15,0)))))))))))))))</f>
        <v>0</v>
      </c>
      <c r="AF43" s="161">
        <f>IF(AND(D43="B",E43="H"),A43,IF(AND(G43="B",OR(E43="A",E43="D")),A43,0))</f>
        <v>0</v>
      </c>
    </row>
    <row r="44" ht="12.7" customHeight="1">
      <c r="A44" s="143">
        <f>IF($E44="H",-$F44,IF($E44="T",$F44,IF(AND($E44="A",$G44="B"),$F44,IF(AND(E44="D",G44="B"),F44*0.8,0))))</f>
        <v>0</v>
      </c>
      <c r="B44" s="144">
        <f>$B43-$A44</f>
        <v>0</v>
      </c>
      <c r="C44" s="144">
        <f>IF(OR($E44="Z",AND($E44="H",$D44="B")),$F44,IF(AND($D44="B",$E44="Ü"),-$F44,IF($E44="X",$F44*$AD44,IF(AND(E44="D",G44="B"),F44*0.2,IF(AND(D44="S",E44="H"),$F44*H44/100,0)))))</f>
        <v>0</v>
      </c>
      <c r="D44" s="145"/>
      <c r="E44" s="146"/>
      <c r="F44" s="147">
        <f>IF(AND(D44="G",E44="S"),ROUND(SUM($L$6:$L43)*H44/100,-2),IF(AND(D44="R",E44="S"),ROUND(SUM(N$6:N43)*H44/100,-2),IF(AND(D44="C",E44="S"),ROUND(SUM(P$6:P43)*H44/100,-2),IF(AND(D44="L",E44="S"),ROUND(SUM(R$6:R43)*H44/100,-2),IF(AND(D44="O",E44="S"),ROUND(SUM(T$6:T43)*H44/100,-2),IF(AND(D44="V",E44="S"),ROUND(SUM(V$6:V43)*H44/100,-2),IF(AND(D44="G",E44="Z"),ABS(ROUND(SUM(K$6:K43)*H44/100,-2)),IF(AND(D44="R",E44="Z"),ABS(ROUND(SUM(M$6:M43)*H44/100,-2)),IF(AND(D44="C",E44="Z"),ABS(ROUND(SUM(O$6:O43)*H44/100,-2)),IF(AND(D44="L",E44="Z"),ABS(ROUND(SUM(Q$6:Q43)*H44/100,-2)),IF(AND(D44="O",E44="Z"),ABS(ROUND(SUM(S$6:S43)*H44/100,-2)),IF(AND(D44="V",E44="Z"),ABS(ROUND(SUM(U$6:U43)*H44/100,-2)),IF(E44="X",ABS(ROUND(SUM(I$6:I43)*H44/100,-2)),IF(AND(D44="B",E44="H"),80000,0))))))))))))))</f>
        <v>0</v>
      </c>
      <c r="G44" s="148"/>
      <c r="H44" s="149">
        <v>5</v>
      </c>
      <c r="I44" s="144">
        <f>IF(AND($D44="S",$E44="H"),-$F44,IF(AND($D44="S",$E44="T"),$F44,0))</f>
        <v>0</v>
      </c>
      <c r="J44" s="150">
        <f>IF(AND($D44="S",OR($E44="Ü",$E44="T",$E44="A",$E44="D")),-$F44,IF(AND($G44="S",$E44="Ü"),$F44,IF(E44="S",$F44,IF(AND(D44="S",E44="H"),$F44*(100-H44)/100,IF(E44="X",-F44,0)))))</f>
        <v>0</v>
      </c>
      <c r="K44" s="151">
        <f>IF(AND($D44="G",$E44="H"),-$F44,IF(AND($D44="G",$E44="T"),$F44,0))</f>
        <v>0</v>
      </c>
      <c r="L44" s="152">
        <f>IF(AND($D44="G",$E44="H"),$F44,IF(AND($D44="G",NOT($E44="H")),-$F44,IF($G44="G",$F44,IF(AND($E44="B",NOT($D44="G")),$F44/($G$1-1),IF($E44="X",$F44*X44,0)))))</f>
        <v>0</v>
      </c>
      <c r="M44" s="153">
        <f>IF(AND($D44="R",$E44="H"),-$F44,IF(AND($D44="R",$E44="T"),$F44,0))</f>
        <v>0</v>
      </c>
      <c r="N44" s="152">
        <f>IF(AND($D44="R",$E44="H"),$F44,IF(AND($D44="R",NOT($E44="H")),-$F44,IF($G44="R",$F44,IF(AND($E44="B",NOT($D44="R")),$F44/($G$1-1),IF($E44="X",$F44*Y44,0)))))</f>
        <v>0</v>
      </c>
      <c r="O44" s="153">
        <f>IF(AND($D44="C",$E44="H"),-$F44,IF(AND($D44="C",$E44="T"),$F44,0))</f>
        <v>0</v>
      </c>
      <c r="P44" s="152">
        <f>IF($G$1&lt;3,0,IF(AND($D44="C",$E44="H"),$F44,IF(AND($D44="C",NOT($E44="H")),-$F44,IF($G44="C",$F44,IF(AND($E44="B",NOT($D44="C")),$F44/($G$1-1),IF($E44="X",$F44*Z44,0))))))</f>
        <v>0</v>
      </c>
      <c r="Q44" s="153">
        <f>IF(AND($D44="L",$E44="H"),-$F44,IF(AND($D44="L",$E44="T"),$F44,0))</f>
        <v>0</v>
      </c>
      <c r="R44" s="152">
        <f>IF($G$1&lt;4,0,IF(AND($D44="L",$E44="H"),$F44,IF(AND($D44="L",NOT($E44="H")),-$F44,IF($G44="L",$F44,IF(AND($E44="B",NOT($D44="L")),$F44/($G$1-1),IF($E44="X",$F44*AA44,0))))))</f>
        <v>0</v>
      </c>
      <c r="S44" s="153">
        <f>IF(AND($D44="O",$E44="H"),-$F44,IF(AND($D44="O",$E44="T"),$F44,0))</f>
        <v>0</v>
      </c>
      <c r="T44" s="152">
        <f>IF($G$1&lt;5,0,IF(AND($D44="O",$E44="H"),$F44,IF(AND($D44="O",NOT($E44="H")),-$F44,IF($G44="O",$F44,IF(AND($E44="B",NOT($D44="O")),$F44/($G$1-1),IF($E44="X",$F44*AB44,0))))))</f>
        <v>0</v>
      </c>
      <c r="U44" s="153">
        <f>IF(AND($D44="V",$E44="H"),-$F44,IF(AND($D44="V",$E44="T"),$F44,0))</f>
        <v>0</v>
      </c>
      <c r="V44" s="152">
        <f>IF($G$1&lt;6,0,IF(AND($D44="V",$E44="H"),$F44,IF(AND($D44="V",NOT($E44="H")),-$F44,IF($G44="V",$F44,IF(AND($E44="B",NOT($D44="V")),$F44/($G$1-1),IF($E44="X",($F44*AC44)-#REF!,0))))))</f>
        <v>0</v>
      </c>
      <c r="W44" s="154">
        <f>IF(AND(D44="S",E44="H"),1,IF(AND(D44="B",E44="H"),2,IF(AND(D44="G",E44="A"),3,IF(AND(D44="G",E44="D"),4,IF(AND(D44="R",E44="A"),5,IF(AND(D44="R",E44="D"),6,IF(AND(D44="C",E44="A"),7,IF(AND(D44="C",E44="D"),8,IF(AND(D44="L",E44="A"),9,IF(AND(D44="L",E44="D"),10,IF(AND(D44="O",E44="A"),11,IF(AND(D44="O",E44="D"),12,IF(AND(D44="V",E44="A"),13,IF(AND(D44="V",E44="D"),14,0))))))))))))))</f>
        <v>0</v>
      </c>
      <c r="X44" s="155">
        <f>IF(NOT(SUMIF($W$6:$W44,1,$I$6:$I44)=0),(SUMIF($W$6:$W44,3,$F$6:$F44)-SUMIF($AE$6:$AE44,3,$F$6:$F44))/ABS(SUMIF($W$6:$W44,1,$I$6:$I44)),0)</f>
        <v>0</v>
      </c>
      <c r="Y44" s="155">
        <f>IF(NOT(SUMIF($W$6:$W44,1,$I$6:$I44)=0),(SUMIF($W$6:$W44,5,$F$6:$F44)-SUMIF($AE$6:$AE44,5,$F$6:$F44))/ABS(SUMIF($W$6:$W44,1,$I$6:$I44)),0)</f>
        <v>0</v>
      </c>
      <c r="Z44" s="155">
        <f>IF(NOT(SUMIF($W$6:$W44,1,$I$6:$I44)=0),(SUMIF($W$6:$W44,7,$F$6:$F44)-SUMIF($AE$6:$AE44,7,$F$6:$F44))/ABS(SUMIF($W$6:$W44,1,$I$6:$I44)),0)</f>
        <v>0</v>
      </c>
      <c r="AA44" s="155">
        <f>IF(NOT(SUMIF($W$6:$W44,1,$I$6:$I44)=0),(SUMIF($W$6:$W44,9,$F$6:$F44)-SUMIF($AE$6:$AE44,9,$F$6:$F44))/ABS(SUMIF($W$6:$W44,1,$I$6:$I44)),0)</f>
        <v>0</v>
      </c>
      <c r="AB44" s="155">
        <f>IF(NOT(SUMIF($W$6:$W44,1,$I$6:$I44)=0),(SUMIF($W$6:$W44,11,$F$6:$F44)-SUMIF($AE$6:$AE44,11,$F$6:$F44))/ABS(SUMIF($W$6:$W44,1,$I$6:$I44)),0)</f>
        <v>0</v>
      </c>
      <c r="AC44" s="155">
        <f>IF(NOT(SUMIF($W$6:$W44,1,$I$6:$I44)=0),(SUMIF($W$6:$W44,13,$F$6:$F44)-SUMIF($AE$6:$AE44,13,$F$6:$F44))/ABS(SUMIF($W$6:$W44,1,$I$6:$I44)),0)</f>
        <v>0</v>
      </c>
      <c r="AD44" s="155">
        <f>IF(SUM($W$6:$W44)+SUM($AE$6:$AE44)=0,0,1-X44-Y44-Z44-AA44-AB44-AC44)</f>
        <v>0</v>
      </c>
      <c r="AE44" s="156">
        <f>IF(AND($D44="S",$E44="T"),1,IF(AND($D44="B",$E44="A"),2,IF(AND($G44="G",$E44="A"),3,IF(AND($G44="G",$E44="D"),4,IF(AND($G44="R",$E44="A"),5,IF(AND($G44="R",$E44="D"),6,IF(AND($G44="C",$E44="A"),7,IF(AND($G44="C",$E44="D"),8,IF(AND($G44="L",$E44="A"),9,IF(AND($G44="L",$E44="D"),10,IF(AND($G44="O",$E44="A"),11,IF(AND($G44="O",$E44="D"),12,IF(AND($G44="V",$E44="A"),13,IF(AND($G44="V",$E44="D"),14,IF(AND($E44="A",$G44="B"),15,0)))))))))))))))</f>
        <v>0</v>
      </c>
      <c r="AF44" s="157">
        <f>IF(AND(D44="B",E44="H"),A44,IF(AND(G44="B",OR(E44="A",E44="D")),A44,0))</f>
        <v>0</v>
      </c>
    </row>
    <row r="45" ht="12.7" customHeight="1">
      <c r="A45" s="143">
        <f>IF($E45="H",-$F45,IF($E45="T",$F45,IF(AND($E45="A",$G45="B"),$F45,IF(AND(E45="D",G45="B"),F45*0.8,0))))</f>
        <v>0</v>
      </c>
      <c r="B45" s="144">
        <f>$B44-$A45</f>
        <v>0</v>
      </c>
      <c r="C45" s="144">
        <f>IF(OR($E45="Z",AND($E45="H",$D45="B")),$F45,IF(AND($D45="B",$E45="Ü"),-$F45,IF($E45="X",$F45*$AD45,IF(AND(E45="D",G45="B"),F45*0.2,IF(AND(D45="S",E45="H"),$F45*H45/100,0)))))</f>
        <v>0</v>
      </c>
      <c r="D45" s="145"/>
      <c r="E45" s="146"/>
      <c r="F45" s="147">
        <f>IF(AND(D45="G",E45="S"),ROUND(SUM($L$6:$L44)*H45/100,-2),IF(AND(D45="R",E45="S"),ROUND(SUM(N$6:N44)*H45/100,-2),IF(AND(D45="C",E45="S"),ROUND(SUM(P$6:P44)*H45/100,-2),IF(AND(D45="L",E45="S"),ROUND(SUM(R$6:R44)*H45/100,-2),IF(AND(D45="O",E45="S"),ROUND(SUM(T$6:T44)*H45/100,-2),IF(AND(D45="V",E45="S"),ROUND(SUM(V$6:V44)*H45/100,-2),IF(AND(D45="G",E45="Z"),ABS(ROUND(SUM(K$6:K44)*H45/100,-2)),IF(AND(D45="R",E45="Z"),ABS(ROUND(SUM(M$6:M44)*H45/100,-2)),IF(AND(D45="C",E45="Z"),ABS(ROUND(SUM(O$6:O44)*H45/100,-2)),IF(AND(D45="L",E45="Z"),ABS(ROUND(SUM(Q$6:Q44)*H45/100,-2)),IF(AND(D45="O",E45="Z"),ABS(ROUND(SUM(S$6:S44)*H45/100,-2)),IF(AND(D45="V",E45="Z"),ABS(ROUND(SUM(U$6:U44)*H45/100,-2)),IF(E45="X",ABS(ROUND(SUM(I$6:I44)*H45/100,-2)),IF(AND(D45="B",E45="H"),80000,0))))))))))))))</f>
        <v>0</v>
      </c>
      <c r="G45" s="148"/>
      <c r="H45" s="149">
        <v>5</v>
      </c>
      <c r="I45" s="144">
        <f>IF(AND($D45="S",$E45="H"),-$F45,IF(AND($D45="S",$E45="T"),$F45,0))</f>
        <v>0</v>
      </c>
      <c r="J45" s="150">
        <f>IF(AND($D45="S",OR($E45="Ü",$E45="T",$E45="A",$E45="D")),-$F45,IF(AND($G45="S",$E45="Ü"),$F45,IF(E45="S",$F45,IF(AND(D45="S",E45="H"),$F45*(100-H45)/100,IF(E45="X",-F45,0)))))</f>
        <v>0</v>
      </c>
      <c r="K45" s="151">
        <f>IF(AND($D45="G",$E45="H"),-$F45,IF(AND($D45="G",$E45="T"),$F45,0))</f>
        <v>0</v>
      </c>
      <c r="L45" s="152">
        <f>IF(AND($D45="G",$E45="H"),$F45,IF(AND($D45="G",NOT($E45="H")),-$F45,IF($G45="G",$F45,IF(AND($E45="B",NOT($D45="G")),$F45/($G$1-1),IF($E45="X",$F45*X45,0)))))</f>
        <v>0</v>
      </c>
      <c r="M45" s="153">
        <f>IF(AND($D45="R",$E45="H"),-$F45,IF(AND($D45="R",$E45="T"),$F45,0))</f>
        <v>0</v>
      </c>
      <c r="N45" s="152">
        <f>IF(AND($D45="R",$E45="H"),$F45,IF(AND($D45="R",NOT($E45="H")),-$F45,IF($G45="R",$F45,IF(AND($E45="B",NOT($D45="R")),$F45/($G$1-1),IF($E45="X",$F45*Y45,0)))))</f>
        <v>0</v>
      </c>
      <c r="O45" s="153">
        <f>IF(AND($D45="C",$E45="H"),-$F45,IF(AND($D45="C",$E45="T"),$F45,0))</f>
        <v>0</v>
      </c>
      <c r="P45" s="152">
        <f>IF($G$1&lt;3,0,IF(AND($D45="C",$E45="H"),$F45,IF(AND($D45="C",NOT($E45="H")),-$F45,IF($G45="C",$F45,IF(AND($E45="B",NOT($D45="C")),$F45/($G$1-1),IF($E45="X",$F45*Z45,0))))))</f>
        <v>0</v>
      </c>
      <c r="Q45" s="153">
        <f>IF(AND($D45="L",$E45="H"),-$F45,IF(AND($D45="L",$E45="T"),$F45,0))</f>
        <v>0</v>
      </c>
      <c r="R45" s="152">
        <f>IF($G$1&lt;4,0,IF(AND($D45="L",$E45="H"),$F45,IF(AND($D45="L",NOT($E45="H")),-$F45,IF($G45="L",$F45,IF(AND($E45="B",NOT($D45="L")),$F45/($G$1-1),IF($E45="X",$F45*AA45,0))))))</f>
        <v>0</v>
      </c>
      <c r="S45" s="153">
        <f>IF(AND($D45="O",$E45="H"),-$F45,IF(AND($D45="O",$E45="T"),$F45,0))</f>
        <v>0</v>
      </c>
      <c r="T45" s="152">
        <f>IF($G$1&lt;5,0,IF(AND($D45="O",$E45="H"),$F45,IF(AND($D45="O",NOT($E45="H")),-$F45,IF($G45="O",$F45,IF(AND($E45="B",NOT($D45="O")),$F45/($G$1-1),IF($E45="X",$F45*AB45,0))))))</f>
        <v>0</v>
      </c>
      <c r="U45" s="153">
        <f>IF(AND($D45="V",$E45="H"),-$F45,IF(AND($D45="V",$E45="T"),$F45,0))</f>
        <v>0</v>
      </c>
      <c r="V45" s="152">
        <f>IF($G$1&lt;6,0,IF(AND($D45="V",$E45="H"),$F45,IF(AND($D45="V",NOT($E45="H")),-$F45,IF($G45="V",$F45,IF(AND($E45="B",NOT($D45="V")),$F45/($G$1-1),IF($E45="X",($F45*AC45)-#REF!,0))))))</f>
        <v>0</v>
      </c>
      <c r="W45" s="158">
        <f>IF(AND(D45="S",E45="H"),1,IF(AND(D45="B",E45="H"),2,IF(AND(D45="G",E45="A"),3,IF(AND(D45="G",E45="D"),4,IF(AND(D45="R",E45="A"),5,IF(AND(D45="R",E45="D"),6,IF(AND(D45="C",E45="A"),7,IF(AND(D45="C",E45="D"),8,IF(AND(D45="L",E45="A"),9,IF(AND(D45="L",E45="D"),10,IF(AND(D45="O",E45="A"),11,IF(AND(D45="O",E45="D"),12,IF(AND(D45="V",E45="A"),13,IF(AND(D45="V",E45="D"),14,0))))))))))))))</f>
        <v>0</v>
      </c>
      <c r="X45" s="159">
        <f>IF(NOT(SUMIF($W$6:$W45,1,$I$6:$I45)=0),(SUMIF($W$6:$W45,3,$F$6:$F45)-SUMIF($AE$6:$AE45,3,$F$6:$F45))/ABS(SUMIF($W$6:$W45,1,$I$6:$I45)),0)</f>
        <v>0</v>
      </c>
      <c r="Y45" s="159">
        <f>IF(NOT(SUMIF($W$6:$W45,1,$I$6:$I45)=0),(SUMIF($W$6:$W45,5,$F$6:$F45)-SUMIF($AE$6:$AE45,5,$F$6:$F45))/ABS(SUMIF($W$6:$W45,1,$I$6:$I45)),0)</f>
        <v>0</v>
      </c>
      <c r="Z45" s="159">
        <f>IF(NOT(SUMIF($W$6:$W45,1,$I$6:$I45)=0),(SUMIF($W$6:$W45,7,$F$6:$F45)-SUMIF($AE$6:$AE45,7,$F$6:$F45))/ABS(SUMIF($W$6:$W45,1,$I$6:$I45)),0)</f>
        <v>0</v>
      </c>
      <c r="AA45" s="159">
        <f>IF(NOT(SUMIF($W$6:$W45,1,$I$6:$I45)=0),(SUMIF($W$6:$W45,9,$F$6:$F45)-SUMIF($AE$6:$AE45,9,$F$6:$F45))/ABS(SUMIF($W$6:$W45,1,$I$6:$I45)),0)</f>
        <v>0</v>
      </c>
      <c r="AB45" s="159">
        <f>IF(NOT(SUMIF($W$6:$W45,1,$I$6:$I45)=0),(SUMIF($W$6:$W45,11,$F$6:$F45)-SUMIF($AE$6:$AE45,11,$F$6:$F45))/ABS(SUMIF($W$6:$W45,1,$I$6:$I45)),0)</f>
        <v>0</v>
      </c>
      <c r="AC45" s="159">
        <f>IF(NOT(SUMIF($W$6:$W45,1,$I$6:$I45)=0),(SUMIF($W$6:$W45,13,$F$6:$F45)-SUMIF($AE$6:$AE45,13,$F$6:$F45))/ABS(SUMIF($W$6:$W45,1,$I$6:$I45)),0)</f>
        <v>0</v>
      </c>
      <c r="AD45" s="159">
        <f>IF(SUM($W$6:$W45)+SUM($AE$6:$AE45)=0,0,1-X45-Y45-Z45-AA45-AB45-AC45)</f>
        <v>0</v>
      </c>
      <c r="AE45" s="160">
        <f>IF(AND($D45="S",$E45="T"),1,IF(AND($D45="B",$E45="A"),2,IF(AND($G45="G",$E45="A"),3,IF(AND($G45="G",$E45="D"),4,IF(AND($G45="R",$E45="A"),5,IF(AND($G45="R",$E45="D"),6,IF(AND($G45="C",$E45="A"),7,IF(AND($G45="C",$E45="D"),8,IF(AND($G45="L",$E45="A"),9,IF(AND($G45="L",$E45="D"),10,IF(AND($G45="O",$E45="A"),11,IF(AND($G45="O",$E45="D"),12,IF(AND($G45="V",$E45="A"),13,IF(AND($G45="V",$E45="D"),14,IF(AND($E45="A",$G45="B"),15,0)))))))))))))))</f>
        <v>0</v>
      </c>
      <c r="AF45" s="161">
        <f>IF(AND(D45="B",E45="H"),A45,IF(AND(G45="B",OR(E45="A",E45="D")),A45,0))</f>
        <v>0</v>
      </c>
    </row>
    <row r="46" ht="12.7" customHeight="1">
      <c r="A46" s="143">
        <f>IF($E46="H",-$F46,IF($E46="T",$F46,IF(AND($E46="A",$G46="B"),$F46,IF(AND(E46="D",G46="B"),F46*0.8,0))))</f>
        <v>0</v>
      </c>
      <c r="B46" s="144">
        <f>$B45-$A46</f>
        <v>0</v>
      </c>
      <c r="C46" s="144">
        <f>IF(OR($E46="Z",AND($E46="H",$D46="B")),$F46,IF(AND($D46="B",$E46="Ü"),-$F46,IF($E46="X",$F46*$AD46,IF(AND(E46="D",G46="B"),F46*0.2,IF(AND(D46="S",E46="H"),$F46*H46/100,0)))))</f>
        <v>0</v>
      </c>
      <c r="D46" s="145"/>
      <c r="E46" s="146"/>
      <c r="F46" s="147">
        <f>IF(AND(D46="G",E46="S"),ROUND(SUM($L$6:$L45)*H46/100,-2),IF(AND(D46="R",E46="S"),ROUND(SUM(N$6:N45)*H46/100,-2),IF(AND(D46="C",E46="S"),ROUND(SUM(P$6:P45)*H46/100,-2),IF(AND(D46="L",E46="S"),ROUND(SUM(R$6:R45)*H46/100,-2),IF(AND(D46="O",E46="S"),ROUND(SUM(T$6:T45)*H46/100,-2),IF(AND(D46="V",E46="S"),ROUND(SUM(V$6:V45)*H46/100,-2),IF(AND(D46="G",E46="Z"),ABS(ROUND(SUM(K$6:K45)*H46/100,-2)),IF(AND(D46="R",E46="Z"),ABS(ROUND(SUM(M$6:M45)*H46/100,-2)),IF(AND(D46="C",E46="Z"),ABS(ROUND(SUM(O$6:O45)*H46/100,-2)),IF(AND(D46="L",E46="Z"),ABS(ROUND(SUM(Q$6:Q45)*H46/100,-2)),IF(AND(D46="O",E46="Z"),ABS(ROUND(SUM(S$6:S45)*H46/100,-2)),IF(AND(D46="V",E46="Z"),ABS(ROUND(SUM(U$6:U45)*H46/100,-2)),IF(E46="X",ABS(ROUND(SUM(I$6:I45)*H46/100,-2)),IF(AND(D46="B",E46="H"),80000,0))))))))))))))</f>
        <v>0</v>
      </c>
      <c r="G46" s="148"/>
      <c r="H46" s="149">
        <v>5</v>
      </c>
      <c r="I46" s="144">
        <f>IF(AND($D46="S",$E46="H"),-$F46,IF(AND($D46="S",$E46="T"),$F46,0))</f>
        <v>0</v>
      </c>
      <c r="J46" s="150">
        <f>IF(AND($D46="S",OR($E46="Ü",$E46="T",$E46="A",$E46="D")),-$F46,IF(AND($G46="S",$E46="Ü"),$F46,IF(E46="S",$F46,IF(AND(D46="S",E46="H"),$F46*(100-H46)/100,IF(E46="X",-F46,0)))))</f>
        <v>0</v>
      </c>
      <c r="K46" s="151">
        <f>IF(AND($D46="G",$E46="H"),-$F46,IF(AND($D46="G",$E46="T"),$F46,0))</f>
        <v>0</v>
      </c>
      <c r="L46" s="152">
        <f>IF(AND($D46="G",$E46="H"),$F46,IF(AND($D46="G",NOT($E46="H")),-$F46,IF($G46="G",$F46,IF(AND($E46="B",NOT($D46="G")),$F46/($G$1-1),IF($E46="X",$F46*X46,0)))))</f>
        <v>0</v>
      </c>
      <c r="M46" s="153">
        <f>IF(AND($D46="R",$E46="H"),-$F46,IF(AND($D46="R",$E46="T"),$F46,0))</f>
        <v>0</v>
      </c>
      <c r="N46" s="152">
        <f>IF(AND($D46="R",$E46="H"),$F46,IF(AND($D46="R",NOT($E46="H")),-$F46,IF($G46="R",$F46,IF(AND($E46="B",NOT($D46="R")),$F46/($G$1-1),IF($E46="X",$F46*Y46,0)))))</f>
        <v>0</v>
      </c>
      <c r="O46" s="153">
        <f>IF(AND($D46="C",$E46="H"),-$F46,IF(AND($D46="C",$E46="T"),$F46,0))</f>
        <v>0</v>
      </c>
      <c r="P46" s="152">
        <f>IF($G$1&lt;3,0,IF(AND($D46="C",$E46="H"),$F46,IF(AND($D46="C",NOT($E46="H")),-$F46,IF($G46="C",$F46,IF(AND($E46="B",NOT($D46="C")),$F46/($G$1-1),IF($E46="X",$F46*Z46,0))))))</f>
        <v>0</v>
      </c>
      <c r="Q46" s="153">
        <f>IF(AND($D46="L",$E46="H"),-$F46,IF(AND($D46="L",$E46="T"),$F46,0))</f>
        <v>0</v>
      </c>
      <c r="R46" s="152">
        <f>IF($G$1&lt;4,0,IF(AND($D46="L",$E46="H"),$F46,IF(AND($D46="L",NOT($E46="H")),-$F46,IF($G46="L",$F46,IF(AND($E46="B",NOT($D46="L")),$F46/($G$1-1),IF($E46="X",$F46*AA46,0))))))</f>
        <v>0</v>
      </c>
      <c r="S46" s="153">
        <f>IF(AND($D46="O",$E46="H"),-$F46,IF(AND($D46="O",$E46="T"),$F46,0))</f>
        <v>0</v>
      </c>
      <c r="T46" s="152">
        <f>IF($G$1&lt;5,0,IF(AND($D46="O",$E46="H"),$F46,IF(AND($D46="O",NOT($E46="H")),-$F46,IF($G46="O",$F46,IF(AND($E46="B",NOT($D46="O")),$F46/($G$1-1),IF($E46="X",$F46*AB46,0))))))</f>
        <v>0</v>
      </c>
      <c r="U46" s="153">
        <f>IF(AND($D46="V",$E46="H"),-$F46,IF(AND($D46="V",$E46="T"),$F46,0))</f>
        <v>0</v>
      </c>
      <c r="V46" s="152">
        <f>IF($G$1&lt;6,0,IF(AND($D46="V",$E46="H"),$F46,IF(AND($D46="V",NOT($E46="H")),-$F46,IF($G46="V",$F46,IF(AND($E46="B",NOT($D46="V")),$F46/($G$1-1),IF($E46="X",($F46*AC46)-#REF!,0))))))</f>
        <v>0</v>
      </c>
      <c r="W46" s="154">
        <f>IF(AND(D46="S",E46="H"),1,IF(AND(D46="B",E46="H"),2,IF(AND(D46="G",E46="A"),3,IF(AND(D46="G",E46="D"),4,IF(AND(D46="R",E46="A"),5,IF(AND(D46="R",E46="D"),6,IF(AND(D46="C",E46="A"),7,IF(AND(D46="C",E46="D"),8,IF(AND(D46="L",E46="A"),9,IF(AND(D46="L",E46="D"),10,IF(AND(D46="O",E46="A"),11,IF(AND(D46="O",E46="D"),12,IF(AND(D46="V",E46="A"),13,IF(AND(D46="V",E46="D"),14,0))))))))))))))</f>
        <v>0</v>
      </c>
      <c r="X46" s="155">
        <f>IF(NOT(SUMIF($W$6:$W46,1,$I$6:$I46)=0),(SUMIF($W$6:$W46,3,$F$6:$F46)-SUMIF($AE$6:$AE46,3,$F$6:$F46))/ABS(SUMIF($W$6:$W46,1,$I$6:$I46)),0)</f>
        <v>0</v>
      </c>
      <c r="Y46" s="155">
        <f>IF(NOT(SUMIF($W$6:$W46,1,$I$6:$I46)=0),(SUMIF($W$6:$W46,5,$F$6:$F46)-SUMIF($AE$6:$AE46,5,$F$6:$F46))/ABS(SUMIF($W$6:$W46,1,$I$6:$I46)),0)</f>
        <v>0</v>
      </c>
      <c r="Z46" s="155">
        <f>IF(NOT(SUMIF($W$6:$W46,1,$I$6:$I46)=0),(SUMIF($W$6:$W46,7,$F$6:$F46)-SUMIF($AE$6:$AE46,7,$F$6:$F46))/ABS(SUMIF($W$6:$W46,1,$I$6:$I46)),0)</f>
        <v>0</v>
      </c>
      <c r="AA46" s="155">
        <f>IF(NOT(SUMIF($W$6:$W46,1,$I$6:$I46)=0),(SUMIF($W$6:$W46,9,$F$6:$F46)-SUMIF($AE$6:$AE46,9,$F$6:$F46))/ABS(SUMIF($W$6:$W46,1,$I$6:$I46)),0)</f>
        <v>0</v>
      </c>
      <c r="AB46" s="155">
        <f>IF(NOT(SUMIF($W$6:$W46,1,$I$6:$I46)=0),(SUMIF($W$6:$W46,11,$F$6:$F46)-SUMIF($AE$6:$AE46,11,$F$6:$F46))/ABS(SUMIF($W$6:$W46,1,$I$6:$I46)),0)</f>
        <v>0</v>
      </c>
      <c r="AC46" s="155">
        <f>IF(NOT(SUMIF($W$6:$W46,1,$I$6:$I46)=0),(SUMIF($W$6:$W46,13,$F$6:$F46)-SUMIF($AE$6:$AE46,13,$F$6:$F46))/ABS(SUMIF($W$6:$W46,1,$I$6:$I46)),0)</f>
        <v>0</v>
      </c>
      <c r="AD46" s="155">
        <f>IF(SUM($W$6:$W46)+SUM($AE$6:$AE46)=0,0,1-X46-Y46-Z46-AA46-AB46-AC46)</f>
        <v>0</v>
      </c>
      <c r="AE46" s="156">
        <f>IF(AND($D46="S",$E46="T"),1,IF(AND($D46="B",$E46="A"),2,IF(AND($G46="G",$E46="A"),3,IF(AND($G46="G",$E46="D"),4,IF(AND($G46="R",$E46="A"),5,IF(AND($G46="R",$E46="D"),6,IF(AND($G46="C",$E46="A"),7,IF(AND($G46="C",$E46="D"),8,IF(AND($G46="L",$E46="A"),9,IF(AND($G46="L",$E46="D"),10,IF(AND($G46="O",$E46="A"),11,IF(AND($G46="O",$E46="D"),12,IF(AND($G46="V",$E46="A"),13,IF(AND($G46="V",$E46="D"),14,IF(AND($E46="A",$G46="B"),15,0)))))))))))))))</f>
        <v>0</v>
      </c>
      <c r="AF46" s="157">
        <f>IF(AND(D46="B",E46="H"),A46,IF(AND(G46="B",OR(E46="A",E46="D")),A46,0))</f>
        <v>0</v>
      </c>
    </row>
    <row r="47" ht="12.7" customHeight="1">
      <c r="A47" s="143">
        <f>IF($E47="H",-$F47,IF($E47="T",$F47,IF(AND($E47="A",$G47="B"),$F47,IF(AND(E47="D",G47="B"),F47*0.8,0))))</f>
        <v>0</v>
      </c>
      <c r="B47" s="144">
        <f>$B46-$A47</f>
        <v>0</v>
      </c>
      <c r="C47" s="144">
        <f>IF(OR($E47="Z",AND($E47="H",$D47="B")),$F47,IF(AND($D47="B",$E47="Ü"),-$F47,IF($E47="X",$F47*$AD47,IF(AND(E47="D",G47="B"),F47*0.2,IF(AND(D47="S",E47="H"),$F47*H47/100,0)))))</f>
        <v>0</v>
      </c>
      <c r="D47" s="145"/>
      <c r="E47" s="146"/>
      <c r="F47" s="147">
        <f>IF(AND(D47="G",E47="S"),ROUND(SUM($L$6:$L46)*H47/100,-2),IF(AND(D47="R",E47="S"),ROUND(SUM(N$6:N46)*H47/100,-2),IF(AND(D47="C",E47="S"),ROUND(SUM(P$6:P46)*H47/100,-2),IF(AND(D47="L",E47="S"),ROUND(SUM(R$6:R46)*H47/100,-2),IF(AND(D47="O",E47="S"),ROUND(SUM(T$6:T46)*H47/100,-2),IF(AND(D47="V",E47="S"),ROUND(SUM(V$6:V46)*H47/100,-2),IF(AND(D47="G",E47="Z"),ABS(ROUND(SUM(K$6:K46)*H47/100,-2)),IF(AND(D47="R",E47="Z"),ABS(ROUND(SUM(M$6:M46)*H47/100,-2)),IF(AND(D47="C",E47="Z"),ABS(ROUND(SUM(O$6:O46)*H47/100,-2)),IF(AND(D47="L",E47="Z"),ABS(ROUND(SUM(Q$6:Q46)*H47/100,-2)),IF(AND(D47="O",E47="Z"),ABS(ROUND(SUM(S$6:S46)*H47/100,-2)),IF(AND(D47="V",E47="Z"),ABS(ROUND(SUM(U$6:U46)*H47/100,-2)),IF(E47="X",ABS(ROUND(SUM(I$6:I46)*H47/100,-2)),IF(AND(D47="B",E47="H"),80000,0))))))))))))))</f>
        <v>0</v>
      </c>
      <c r="G47" s="148"/>
      <c r="H47" s="149">
        <v>5</v>
      </c>
      <c r="I47" s="144">
        <f>IF(AND($D47="S",$E47="H"),-$F47,IF(AND($D47="S",$E47="T"),$F47,0))</f>
        <v>0</v>
      </c>
      <c r="J47" s="150">
        <f>IF(AND($D47="S",OR($E47="Ü",$E47="T",$E47="A",$E47="D")),-$F47,IF(AND($G47="S",$E47="Ü"),$F47,IF(E47="S",$F47,IF(AND(D47="S",E47="H"),$F47*(100-H47)/100,IF(E47="X",-F47,0)))))</f>
        <v>0</v>
      </c>
      <c r="K47" s="151">
        <f>IF(AND($D47="G",$E47="H"),-$F47,IF(AND($D47="G",$E47="T"),$F47,0))</f>
        <v>0</v>
      </c>
      <c r="L47" s="152">
        <f>IF(AND($D47="G",$E47="H"),$F47,IF(AND($D47="G",NOT($E47="H")),-$F47,IF($G47="G",$F47,IF(AND($E47="B",NOT($D47="G")),$F47/($G$1-1),IF($E47="X",$F47*X47,0)))))</f>
        <v>0</v>
      </c>
      <c r="M47" s="153">
        <f>IF(AND($D47="R",$E47="H"),-$F47,IF(AND($D47="R",$E47="T"),$F47,0))</f>
        <v>0</v>
      </c>
      <c r="N47" s="152">
        <f>IF(AND($D47="R",$E47="H"),$F47,IF(AND($D47="R",NOT($E47="H")),-$F47,IF($G47="R",$F47,IF(AND($E47="B",NOT($D47="R")),$F47/($G$1-1),IF($E47="X",$F47*Y47,0)))))</f>
        <v>0</v>
      </c>
      <c r="O47" s="153">
        <f>IF(AND($D47="C",$E47="H"),-$F47,IF(AND($D47="C",$E47="T"),$F47,0))</f>
        <v>0</v>
      </c>
      <c r="P47" s="152">
        <f>IF($G$1&lt;3,0,IF(AND($D47="C",$E47="H"),$F47,IF(AND($D47="C",NOT($E47="H")),-$F47,IF($G47="C",$F47,IF(AND($E47="B",NOT($D47="C")),$F47/($G$1-1),IF($E47="X",$F47*Z47,0))))))</f>
        <v>0</v>
      </c>
      <c r="Q47" s="153">
        <f>IF(AND($D47="L",$E47="H"),-$F47,IF(AND($D47="L",$E47="T"),$F47,0))</f>
        <v>0</v>
      </c>
      <c r="R47" s="152">
        <f>IF($G$1&lt;4,0,IF(AND($D47="L",$E47="H"),$F47,IF(AND($D47="L",NOT($E47="H")),-$F47,IF($G47="L",$F47,IF(AND($E47="B",NOT($D47="L")),$F47/($G$1-1),IF($E47="X",$F47*AA47,0))))))</f>
        <v>0</v>
      </c>
      <c r="S47" s="153">
        <f>IF(AND($D47="O",$E47="H"),-$F47,IF(AND($D47="O",$E47="T"),$F47,0))</f>
        <v>0</v>
      </c>
      <c r="T47" s="152">
        <f>IF($G$1&lt;5,0,IF(AND($D47="O",$E47="H"),$F47,IF(AND($D47="O",NOT($E47="H")),-$F47,IF($G47="O",$F47,IF(AND($E47="B",NOT($D47="O")),$F47/($G$1-1),IF($E47="X",$F47*AB47,0))))))</f>
        <v>0</v>
      </c>
      <c r="U47" s="153">
        <f>IF(AND($D47="V",$E47="H"),-$F47,IF(AND($D47="V",$E47="T"),$F47,0))</f>
        <v>0</v>
      </c>
      <c r="V47" s="152">
        <f>IF($G$1&lt;6,0,IF(AND($D47="V",$E47="H"),$F47,IF(AND($D47="V",NOT($E47="H")),-$F47,IF($G47="V",$F47,IF(AND($E47="B",NOT($D47="V")),$F47/($G$1-1),IF($E47="X",($F47*AC47)-#REF!,0))))))</f>
        <v>0</v>
      </c>
      <c r="W47" s="158">
        <f>IF(AND(D47="S",E47="H"),1,IF(AND(D47="B",E47="H"),2,IF(AND(D47="G",E47="A"),3,IF(AND(D47="G",E47="D"),4,IF(AND(D47="R",E47="A"),5,IF(AND(D47="R",E47="D"),6,IF(AND(D47="C",E47="A"),7,IF(AND(D47="C",E47="D"),8,IF(AND(D47="L",E47="A"),9,IF(AND(D47="L",E47="D"),10,IF(AND(D47="O",E47="A"),11,IF(AND(D47="O",E47="D"),12,IF(AND(D47="V",E47="A"),13,IF(AND(D47="V",E47="D"),14,0))))))))))))))</f>
        <v>0</v>
      </c>
      <c r="X47" s="159">
        <f>IF(NOT(SUMIF($W$6:$W47,1,$I$6:$I47)=0),(SUMIF($W$6:$W47,3,$F$6:$F47)-SUMIF($AE$6:$AE47,3,$F$6:$F47))/ABS(SUMIF($W$6:$W47,1,$I$6:$I47)),0)</f>
        <v>0</v>
      </c>
      <c r="Y47" s="159">
        <f>IF(NOT(SUMIF($W$6:$W47,1,$I$6:$I47)=0),(SUMIF($W$6:$W47,5,$F$6:$F47)-SUMIF($AE$6:$AE47,5,$F$6:$F47))/ABS(SUMIF($W$6:$W47,1,$I$6:$I47)),0)</f>
        <v>0</v>
      </c>
      <c r="Z47" s="159">
        <f>IF(NOT(SUMIF($W$6:$W47,1,$I$6:$I47)=0),(SUMIF($W$6:$W47,7,$F$6:$F47)-SUMIF($AE$6:$AE47,7,$F$6:$F47))/ABS(SUMIF($W$6:$W47,1,$I$6:$I47)),0)</f>
        <v>0</v>
      </c>
      <c r="AA47" s="159">
        <f>IF(NOT(SUMIF($W$6:$W47,1,$I$6:$I47)=0),(SUMIF($W$6:$W47,9,$F$6:$F47)-SUMIF($AE$6:$AE47,9,$F$6:$F47))/ABS(SUMIF($W$6:$W47,1,$I$6:$I47)),0)</f>
        <v>0</v>
      </c>
      <c r="AB47" s="159">
        <f>IF(NOT(SUMIF($W$6:$W47,1,$I$6:$I47)=0),(SUMIF($W$6:$W47,11,$F$6:$F47)-SUMIF($AE$6:$AE47,11,$F$6:$F47))/ABS(SUMIF($W$6:$W47,1,$I$6:$I47)),0)</f>
        <v>0</v>
      </c>
      <c r="AC47" s="159">
        <f>IF(NOT(SUMIF($W$6:$W47,1,$I$6:$I47)=0),(SUMIF($W$6:$W47,13,$F$6:$F47)-SUMIF($AE$6:$AE47,13,$F$6:$F47))/ABS(SUMIF($W$6:$W47,1,$I$6:$I47)),0)</f>
        <v>0</v>
      </c>
      <c r="AD47" s="159">
        <f>IF(SUM($W$6:$W47)+SUM($AE$6:$AE47)=0,0,1-X47-Y47-Z47-AA47-AB47-AC47)</f>
        <v>0</v>
      </c>
      <c r="AE47" s="160">
        <f>IF(AND($D47="S",$E47="T"),1,IF(AND($D47="B",$E47="A"),2,IF(AND($G47="G",$E47="A"),3,IF(AND($G47="G",$E47="D"),4,IF(AND($G47="R",$E47="A"),5,IF(AND($G47="R",$E47="D"),6,IF(AND($G47="C",$E47="A"),7,IF(AND($G47="C",$E47="D"),8,IF(AND($G47="L",$E47="A"),9,IF(AND($G47="L",$E47="D"),10,IF(AND($G47="O",$E47="A"),11,IF(AND($G47="O",$E47="D"),12,IF(AND($G47="V",$E47="A"),13,IF(AND($G47="V",$E47="D"),14,IF(AND($E47="A",$G47="B"),15,0)))))))))))))))</f>
        <v>0</v>
      </c>
      <c r="AF47" s="161">
        <f>IF(AND(D47="B",E47="H"),A47,IF(AND(G47="B",OR(E47="A",E47="D")),A47,0))</f>
        <v>0</v>
      </c>
    </row>
    <row r="48" ht="12.7" customHeight="1">
      <c r="A48" s="143">
        <f>IF($E48="H",-$F48,IF($E48="T",$F48,IF(AND($E48="A",$G48="B"),$F48,IF(AND(E48="D",G48="B"),F48*0.8,0))))</f>
        <v>0</v>
      </c>
      <c r="B48" s="144">
        <f>$B47-$A48</f>
        <v>0</v>
      </c>
      <c r="C48" s="144">
        <f>IF(OR($E48="Z",AND($E48="H",$D48="B")),$F48,IF(AND($D48="B",$E48="Ü"),-$F48,IF($E48="X",$F48*$AD48,IF(AND(E48="D",G48="B"),F48*0.2,IF(AND(D48="S",E48="H"),$F48*H48/100,0)))))</f>
        <v>0</v>
      </c>
      <c r="D48" s="145"/>
      <c r="E48" s="146"/>
      <c r="F48" s="147">
        <f>IF(AND(D48="G",E48="S"),ROUND(SUM($L$6:$L47)*H48/100,-2),IF(AND(D48="R",E48="S"),ROUND(SUM(N$6:N47)*H48/100,-2),IF(AND(D48="C",E48="S"),ROUND(SUM(P$6:P47)*H48/100,-2),IF(AND(D48="L",E48="S"),ROUND(SUM(R$6:R47)*H48/100,-2),IF(AND(D48="O",E48="S"),ROUND(SUM(T$6:T47)*H48/100,-2),IF(AND(D48="V",E48="S"),ROUND(SUM(V$6:V47)*H48/100,-2),IF(AND(D48="G",E48="Z"),ABS(ROUND(SUM(K$6:K47)*H48/100,-2)),IF(AND(D48="R",E48="Z"),ABS(ROUND(SUM(M$6:M47)*H48/100,-2)),IF(AND(D48="C",E48="Z"),ABS(ROUND(SUM(O$6:O47)*H48/100,-2)),IF(AND(D48="L",E48="Z"),ABS(ROUND(SUM(Q$6:Q47)*H48/100,-2)),IF(AND(D48="O",E48="Z"),ABS(ROUND(SUM(S$6:S47)*H48/100,-2)),IF(AND(D48="V",E48="Z"),ABS(ROUND(SUM(U$6:U47)*H48/100,-2)),IF(E48="X",ABS(ROUND(SUM(I$6:I47)*H48/100,-2)),IF(AND(D48="B",E48="H"),80000,0))))))))))))))</f>
        <v>0</v>
      </c>
      <c r="G48" s="148"/>
      <c r="H48" s="149">
        <v>5</v>
      </c>
      <c r="I48" s="144">
        <f>IF(AND($D48="S",$E48="H"),-$F48,IF(AND($D48="S",$E48="T"),$F48,0))</f>
        <v>0</v>
      </c>
      <c r="J48" s="150">
        <f>IF(AND($D48="S",OR($E48="Ü",$E48="T",$E48="A",$E48="D")),-$F48,IF(AND($G48="S",$E48="Ü"),$F48,IF(E48="S",$F48,IF(AND(D48="S",E48="H"),$F48*(100-H48)/100,IF(E48="X",-F48,0)))))</f>
        <v>0</v>
      </c>
      <c r="K48" s="151">
        <f>IF(AND($D48="G",$E48="H"),-$F48,IF(AND($D48="G",$E48="T"),$F48,0))</f>
        <v>0</v>
      </c>
      <c r="L48" s="152">
        <f>IF(AND($D48="G",$E48="H"),$F48,IF(AND($D48="G",NOT($E48="H")),-$F48,IF($G48="G",$F48,IF(AND($E48="B",NOT($D48="G")),$F48/($G$1-1),IF($E48="X",$F48*X48,0)))))</f>
        <v>0</v>
      </c>
      <c r="M48" s="153">
        <f>IF(AND($D48="R",$E48="H"),-$F48,IF(AND($D48="R",$E48="T"),$F48,0))</f>
        <v>0</v>
      </c>
      <c r="N48" s="152">
        <f>IF(AND($D48="R",$E48="H"),$F48,IF(AND($D48="R",NOT($E48="H")),-$F48,IF($G48="R",$F48,IF(AND($E48="B",NOT($D48="R")),$F48/($G$1-1),IF($E48="X",$F48*Y48,0)))))</f>
        <v>0</v>
      </c>
      <c r="O48" s="153">
        <f>IF(AND($D48="C",$E48="H"),-$F48,IF(AND($D48="C",$E48="T"),$F48,0))</f>
        <v>0</v>
      </c>
      <c r="P48" s="152">
        <f>IF($G$1&lt;3,0,IF(AND($D48="C",$E48="H"),$F48,IF(AND($D48="C",NOT($E48="H")),-$F48,IF($G48="C",$F48,IF(AND($E48="B",NOT($D48="C")),$F48/($G$1-1),IF($E48="X",$F48*Z48,0))))))</f>
        <v>0</v>
      </c>
      <c r="Q48" s="153">
        <f>IF(AND($D48="L",$E48="H"),-$F48,IF(AND($D48="L",$E48="T"),$F48,0))</f>
        <v>0</v>
      </c>
      <c r="R48" s="152">
        <f>IF($G$1&lt;4,0,IF(AND($D48="L",$E48="H"),$F48,IF(AND($D48="L",NOT($E48="H")),-$F48,IF($G48="L",$F48,IF(AND($E48="B",NOT($D48="L")),$F48/($G$1-1),IF($E48="X",$F48*AA48,0))))))</f>
        <v>0</v>
      </c>
      <c r="S48" s="153">
        <f>IF(AND($D48="O",$E48="H"),-$F48,IF(AND($D48="O",$E48="T"),$F48,0))</f>
        <v>0</v>
      </c>
      <c r="T48" s="152">
        <f>IF($G$1&lt;5,0,IF(AND($D48="O",$E48="H"),$F48,IF(AND($D48="O",NOT($E48="H")),-$F48,IF($G48="O",$F48,IF(AND($E48="B",NOT($D48="O")),$F48/($G$1-1),IF($E48="X",$F48*AB48,0))))))</f>
        <v>0</v>
      </c>
      <c r="U48" s="153">
        <f>IF(AND($D48="V",$E48="H"),-$F48,IF(AND($D48="V",$E48="T"),$F48,0))</f>
        <v>0</v>
      </c>
      <c r="V48" s="152">
        <f>IF($G$1&lt;6,0,IF(AND($D48="V",$E48="H"),$F48,IF(AND($D48="V",NOT($E48="H")),-$F48,IF($G48="V",$F48,IF(AND($E48="B",NOT($D48="V")),$F48/($G$1-1),IF($E48="X",($F48*AC48)-#REF!,0))))))</f>
        <v>0</v>
      </c>
      <c r="W48" s="154">
        <f>IF(AND(D48="S",E48="H"),1,IF(AND(D48="B",E48="H"),2,IF(AND(D48="G",E48="A"),3,IF(AND(D48="G",E48="D"),4,IF(AND(D48="R",E48="A"),5,IF(AND(D48="R",E48="D"),6,IF(AND(D48="C",E48="A"),7,IF(AND(D48="C",E48="D"),8,IF(AND(D48="L",E48="A"),9,IF(AND(D48="L",E48="D"),10,IF(AND(D48="O",E48="A"),11,IF(AND(D48="O",E48="D"),12,IF(AND(D48="V",E48="A"),13,IF(AND(D48="V",E48="D"),14,0))))))))))))))</f>
        <v>0</v>
      </c>
      <c r="X48" s="155">
        <f>IF(NOT(SUMIF($W$6:$W48,1,$I$6:$I48)=0),(SUMIF($W$6:$W48,3,$F$6:$F48)-SUMIF($AE$6:$AE48,3,$F$6:$F48))/ABS(SUMIF($W$6:$W48,1,$I$6:$I48)),0)</f>
        <v>0</v>
      </c>
      <c r="Y48" s="155">
        <f>IF(NOT(SUMIF($W$6:$W48,1,$I$6:$I48)=0),(SUMIF($W$6:$W48,5,$F$6:$F48)-SUMIF($AE$6:$AE48,5,$F$6:$F48))/ABS(SUMIF($W$6:$W48,1,$I$6:$I48)),0)</f>
        <v>0</v>
      </c>
      <c r="Z48" s="155">
        <f>IF(NOT(SUMIF($W$6:$W48,1,$I$6:$I48)=0),(SUMIF($W$6:$W48,7,$F$6:$F48)-SUMIF($AE$6:$AE48,7,$F$6:$F48))/ABS(SUMIF($W$6:$W48,1,$I$6:$I48)),0)</f>
        <v>0</v>
      </c>
      <c r="AA48" s="155">
        <f>IF(NOT(SUMIF($W$6:$W48,1,$I$6:$I48)=0),(SUMIF($W$6:$W48,9,$F$6:$F48)-SUMIF($AE$6:$AE48,9,$F$6:$F48))/ABS(SUMIF($W$6:$W48,1,$I$6:$I48)),0)</f>
        <v>0</v>
      </c>
      <c r="AB48" s="155">
        <f>IF(NOT(SUMIF($W$6:$W48,1,$I$6:$I48)=0),(SUMIF($W$6:$W48,11,$F$6:$F48)-SUMIF($AE$6:$AE48,11,$F$6:$F48))/ABS(SUMIF($W$6:$W48,1,$I$6:$I48)),0)</f>
        <v>0</v>
      </c>
      <c r="AC48" s="155">
        <f>IF(NOT(SUMIF($W$6:$W48,1,$I$6:$I48)=0),(SUMIF($W$6:$W48,13,$F$6:$F48)-SUMIF($AE$6:$AE48,13,$F$6:$F48))/ABS(SUMIF($W$6:$W48,1,$I$6:$I48)),0)</f>
        <v>0</v>
      </c>
      <c r="AD48" s="155">
        <f>IF(SUM($W$6:$W48)+SUM($AE$6:$AE48)=0,0,1-X48-Y48-Z48-AA48-AB48-AC48)</f>
        <v>0</v>
      </c>
      <c r="AE48" s="156">
        <f>IF(AND($D48="S",$E48="T"),1,IF(AND($D48="B",$E48="A"),2,IF(AND($G48="G",$E48="A"),3,IF(AND($G48="G",$E48="D"),4,IF(AND($G48="R",$E48="A"),5,IF(AND($G48="R",$E48="D"),6,IF(AND($G48="C",$E48="A"),7,IF(AND($G48="C",$E48="D"),8,IF(AND($G48="L",$E48="A"),9,IF(AND($G48="L",$E48="D"),10,IF(AND($G48="O",$E48="A"),11,IF(AND($G48="O",$E48="D"),12,IF(AND($G48="V",$E48="A"),13,IF(AND($G48="V",$E48="D"),14,IF(AND($E48="A",$G48="B"),15,0)))))))))))))))</f>
        <v>0</v>
      </c>
      <c r="AF48" s="157">
        <f>IF(AND(D48="B",E48="H"),A48,IF(AND(G48="B",OR(E48="A",E48="D")),A48,0))</f>
        <v>0</v>
      </c>
    </row>
    <row r="49" ht="12.7" customHeight="1">
      <c r="A49" s="143">
        <f>IF($E49="H",-$F49,IF($E49="T",$F49,IF(AND($E49="A",$G49="B"),$F49,IF(AND(E49="D",G49="B"),F49*0.8,0))))</f>
        <v>0</v>
      </c>
      <c r="B49" s="144">
        <f>$B48-$A49</f>
        <v>0</v>
      </c>
      <c r="C49" s="144">
        <f>IF(OR($E49="Z",AND($E49="H",$D49="B")),$F49,IF(AND($D49="B",$E49="Ü"),-$F49,IF($E49="X",$F49*$AD49,IF(AND(E49="D",G49="B"),F49*0.2,IF(AND(D49="S",E49="H"),$F49*H49/100,0)))))</f>
        <v>0</v>
      </c>
      <c r="D49" s="145"/>
      <c r="E49" s="146"/>
      <c r="F49" s="147">
        <f>IF(AND(D49="G",E49="S"),ROUND(SUM($L$6:$L48)*H49/100,-2),IF(AND(D49="R",E49="S"),ROUND(SUM(N$6:N48)*H49/100,-2),IF(AND(D49="C",E49="S"),ROUND(SUM(P$6:P48)*H49/100,-2),IF(AND(D49="L",E49="S"),ROUND(SUM(R$6:R48)*H49/100,-2),IF(AND(D49="O",E49="S"),ROUND(SUM(T$6:T48)*H49/100,-2),IF(AND(D49="V",E49="S"),ROUND(SUM(V$6:V48)*H49/100,-2),IF(AND(D49="G",E49="Z"),ABS(ROUND(SUM(K$6:K48)*H49/100,-2)),IF(AND(D49="R",E49="Z"),ABS(ROUND(SUM(M$6:M48)*H49/100,-2)),IF(AND(D49="C",E49="Z"),ABS(ROUND(SUM(O$6:O48)*H49/100,-2)),IF(AND(D49="L",E49="Z"),ABS(ROUND(SUM(Q$6:Q48)*H49/100,-2)),IF(AND(D49="O",E49="Z"),ABS(ROUND(SUM(S$6:S48)*H49/100,-2)),IF(AND(D49="V",E49="Z"),ABS(ROUND(SUM(U$6:U48)*H49/100,-2)),IF(E49="X",ABS(ROUND(SUM(I$6:I48)*H49/100,-2)),IF(AND(D49="B",E49="H"),80000,0))))))))))))))</f>
        <v>0</v>
      </c>
      <c r="G49" s="148"/>
      <c r="H49" s="149">
        <v>5</v>
      </c>
      <c r="I49" s="144">
        <f>IF(AND($D49="S",$E49="H"),-$F49,IF(AND($D49="S",$E49="T"),$F49,0))</f>
        <v>0</v>
      </c>
      <c r="J49" s="150">
        <f>IF(AND($D49="S",OR($E49="Ü",$E49="T",$E49="A",$E49="D")),-$F49,IF(AND($G49="S",$E49="Ü"),$F49,IF(E49="S",$F49,IF(AND(D49="S",E49="H"),$F49*(100-H49)/100,IF(E49="X",-F49,0)))))</f>
        <v>0</v>
      </c>
      <c r="K49" s="151">
        <f>IF(AND($D49="G",$E49="H"),-$F49,IF(AND($D49="G",$E49="T"),$F49,0))</f>
        <v>0</v>
      </c>
      <c r="L49" s="152">
        <f>IF(AND($D49="G",$E49="H"),$F49,IF(AND($D49="G",NOT($E49="H")),-$F49,IF($G49="G",$F49,IF(AND($E49="B",NOT($D49="G")),$F49/($G$1-1),IF($E49="X",$F49*X49,0)))))</f>
        <v>0</v>
      </c>
      <c r="M49" s="153">
        <f>IF(AND($D49="R",$E49="H"),-$F49,IF(AND($D49="R",$E49="T"),$F49,0))</f>
        <v>0</v>
      </c>
      <c r="N49" s="152">
        <f>IF(AND($D49="R",$E49="H"),$F49,IF(AND($D49="R",NOT($E49="H")),-$F49,IF($G49="R",$F49,IF(AND($E49="B",NOT($D49="R")),$F49/($G$1-1),IF($E49="X",$F49*Y49,0)))))</f>
        <v>0</v>
      </c>
      <c r="O49" s="153">
        <f>IF(AND($D49="C",$E49="H"),-$F49,IF(AND($D49="C",$E49="T"),$F49,0))</f>
        <v>0</v>
      </c>
      <c r="P49" s="152">
        <f>IF($G$1&lt;3,0,IF(AND($D49="C",$E49="H"),$F49,IF(AND($D49="C",NOT($E49="H")),-$F49,IF($G49="C",$F49,IF(AND($E49="B",NOT($D49="C")),$F49/($G$1-1),IF($E49="X",$F49*Z49,0))))))</f>
        <v>0</v>
      </c>
      <c r="Q49" s="153">
        <f>IF(AND($D49="L",$E49="H"),-$F49,IF(AND($D49="L",$E49="T"),$F49,0))</f>
        <v>0</v>
      </c>
      <c r="R49" s="152">
        <f>IF($G$1&lt;4,0,IF(AND($D49="L",$E49="H"),$F49,IF(AND($D49="L",NOT($E49="H")),-$F49,IF($G49="L",$F49,IF(AND($E49="B",NOT($D49="L")),$F49/($G$1-1),IF($E49="X",$F49*AA49,0))))))</f>
        <v>0</v>
      </c>
      <c r="S49" s="153">
        <f>IF(AND($D49="O",$E49="H"),-$F49,IF(AND($D49="O",$E49="T"),$F49,0))</f>
        <v>0</v>
      </c>
      <c r="T49" s="152">
        <f>IF($G$1&lt;5,0,IF(AND($D49="O",$E49="H"),$F49,IF(AND($D49="O",NOT($E49="H")),-$F49,IF($G49="O",$F49,IF(AND($E49="B",NOT($D49="O")),$F49/($G$1-1),IF($E49="X",$F49*AB49,0))))))</f>
        <v>0</v>
      </c>
      <c r="U49" s="153">
        <f>IF(AND($D49="V",$E49="H"),-$F49,IF(AND($D49="V",$E49="T"),$F49,0))</f>
        <v>0</v>
      </c>
      <c r="V49" s="152">
        <f>IF($G$1&lt;6,0,IF(AND($D49="V",$E49="H"),$F49,IF(AND($D49="V",NOT($E49="H")),-$F49,IF($G49="V",$F49,IF(AND($E49="B",NOT($D49="V")),$F49/($G$1-1),IF($E49="X",($F49*AC49)-#REF!,0))))))</f>
        <v>0</v>
      </c>
      <c r="W49" s="158">
        <f>IF(AND(D49="S",E49="H"),1,IF(AND(D49="B",E49="H"),2,IF(AND(D49="G",E49="A"),3,IF(AND(D49="G",E49="D"),4,IF(AND(D49="R",E49="A"),5,IF(AND(D49="R",E49="D"),6,IF(AND(D49="C",E49="A"),7,IF(AND(D49="C",E49="D"),8,IF(AND(D49="L",E49="A"),9,IF(AND(D49="L",E49="D"),10,IF(AND(D49="O",E49="A"),11,IF(AND(D49="O",E49="D"),12,IF(AND(D49="V",E49="A"),13,IF(AND(D49="V",E49="D"),14,0))))))))))))))</f>
        <v>0</v>
      </c>
      <c r="X49" s="159">
        <f>IF(NOT(SUMIF($W$6:$W49,1,$I$6:$I49)=0),(SUMIF($W$6:$W49,3,$F$6:$F49)-SUMIF($AE$6:$AE49,3,$F$6:$F49))/ABS(SUMIF($W$6:$W49,1,$I$6:$I49)),0)</f>
        <v>0</v>
      </c>
      <c r="Y49" s="159">
        <f>IF(NOT(SUMIF($W$6:$W49,1,$I$6:$I49)=0),(SUMIF($W$6:$W49,5,$F$6:$F49)-SUMIF($AE$6:$AE49,5,$F$6:$F49))/ABS(SUMIF($W$6:$W49,1,$I$6:$I49)),0)</f>
        <v>0</v>
      </c>
      <c r="Z49" s="159">
        <f>IF(NOT(SUMIF($W$6:$W49,1,$I$6:$I49)=0),(SUMIF($W$6:$W49,7,$F$6:$F49)-SUMIF($AE$6:$AE49,7,$F$6:$F49))/ABS(SUMIF($W$6:$W49,1,$I$6:$I49)),0)</f>
        <v>0</v>
      </c>
      <c r="AA49" s="159">
        <f>IF(NOT(SUMIF($W$6:$W49,1,$I$6:$I49)=0),(SUMIF($W$6:$W49,9,$F$6:$F49)-SUMIF($AE$6:$AE49,9,$F$6:$F49))/ABS(SUMIF($W$6:$W49,1,$I$6:$I49)),0)</f>
        <v>0</v>
      </c>
      <c r="AB49" s="159">
        <f>IF(NOT(SUMIF($W$6:$W49,1,$I$6:$I49)=0),(SUMIF($W$6:$W49,11,$F$6:$F49)-SUMIF($AE$6:$AE49,11,$F$6:$F49))/ABS(SUMIF($W$6:$W49,1,$I$6:$I49)),0)</f>
        <v>0</v>
      </c>
      <c r="AC49" s="159">
        <f>IF(NOT(SUMIF($W$6:$W49,1,$I$6:$I49)=0),(SUMIF($W$6:$W49,13,$F$6:$F49)-SUMIF($AE$6:$AE49,13,$F$6:$F49))/ABS(SUMIF($W$6:$W49,1,$I$6:$I49)),0)</f>
        <v>0</v>
      </c>
      <c r="AD49" s="159">
        <f>IF(SUM($W$6:$W49)+SUM($AE$6:$AE49)=0,0,1-X49-Y49-Z49-AA49-AB49-AC49)</f>
        <v>0</v>
      </c>
      <c r="AE49" s="160">
        <f>IF(AND($D49="S",$E49="T"),1,IF(AND($D49="B",$E49="A"),2,IF(AND($G49="G",$E49="A"),3,IF(AND($G49="G",$E49="D"),4,IF(AND($G49="R",$E49="A"),5,IF(AND($G49="R",$E49="D"),6,IF(AND($G49="C",$E49="A"),7,IF(AND($G49="C",$E49="D"),8,IF(AND($G49="L",$E49="A"),9,IF(AND($G49="L",$E49="D"),10,IF(AND($G49="O",$E49="A"),11,IF(AND($G49="O",$E49="D"),12,IF(AND($G49="V",$E49="A"),13,IF(AND($G49="V",$E49="D"),14,IF(AND($E49="A",$G49="B"),15,0)))))))))))))))</f>
        <v>0</v>
      </c>
      <c r="AF49" s="161">
        <f>IF(AND(D49="B",E49="H"),A49,IF(AND(G49="B",OR(E49="A",E49="D")),A49,0))</f>
        <v>0</v>
      </c>
    </row>
    <row r="50" ht="12.7" customHeight="1">
      <c r="A50" s="143">
        <f>IF($E50="H",-$F50,IF($E50="T",$F50,IF(AND($E50="A",$G50="B"),$F50,IF(AND(E50="D",G50="B"),F50*0.8,0))))</f>
        <v>0</v>
      </c>
      <c r="B50" s="144">
        <f>$B49-$A50</f>
        <v>0</v>
      </c>
      <c r="C50" s="144">
        <f>IF(OR($E50="Z",AND($E50="H",$D50="B")),$F50,IF(AND($D50="B",$E50="Ü"),-$F50,IF($E50="X",$F50*$AD50,IF(AND(E50="D",G50="B"),F50*0.2,IF(AND(D50="S",E50="H"),$F50*H50/100,0)))))</f>
        <v>0</v>
      </c>
      <c r="D50" s="145"/>
      <c r="E50" s="146"/>
      <c r="F50" s="147">
        <f>IF(AND(D50="G",E50="S"),ROUND(SUM($L$6:$L49)*H50/100,-2),IF(AND(D50="R",E50="S"),ROUND(SUM(N$6:N49)*H50/100,-2),IF(AND(D50="C",E50="S"),ROUND(SUM(P$6:P49)*H50/100,-2),IF(AND(D50="L",E50="S"),ROUND(SUM(R$6:R49)*H50/100,-2),IF(AND(D50="O",E50="S"),ROUND(SUM(T$6:T49)*H50/100,-2),IF(AND(D50="V",E50="S"),ROUND(SUM(V$6:V49)*H50/100,-2),IF(AND(D50="G",E50="Z"),ABS(ROUND(SUM(K$6:K49)*H50/100,-2)),IF(AND(D50="R",E50="Z"),ABS(ROUND(SUM(M$6:M49)*H50/100,-2)),IF(AND(D50="C",E50="Z"),ABS(ROUND(SUM(O$6:O49)*H50/100,-2)),IF(AND(D50="L",E50="Z"),ABS(ROUND(SUM(Q$6:Q49)*H50/100,-2)),IF(AND(D50="O",E50="Z"),ABS(ROUND(SUM(S$6:S49)*H50/100,-2)),IF(AND(D50="V",E50="Z"),ABS(ROUND(SUM(U$6:U49)*H50/100,-2)),IF(E50="X",ABS(ROUND(SUM(I$6:I49)*H50/100,-2)),IF(AND(D50="B",E50="H"),80000,0))))))))))))))</f>
        <v>0</v>
      </c>
      <c r="G50" s="148"/>
      <c r="H50" s="149">
        <v>5</v>
      </c>
      <c r="I50" s="144">
        <f>IF(AND($D50="S",$E50="H"),-$F50,IF(AND($D50="S",$E50="T"),$F50,0))</f>
        <v>0</v>
      </c>
      <c r="J50" s="150">
        <f>IF(AND($D50="S",OR($E50="Ü",$E50="T",$E50="A",$E50="D")),-$F50,IF(AND($G50="S",$E50="Ü"),$F50,IF(E50="S",$F50,IF(AND(D50="S",E50="H"),$F50*(100-H50)/100,IF(E50="X",-F50,0)))))</f>
        <v>0</v>
      </c>
      <c r="K50" s="151">
        <f>IF(AND($D50="G",$E50="H"),-$F50,IF(AND($D50="G",$E50="T"),$F50,0))</f>
        <v>0</v>
      </c>
      <c r="L50" s="152">
        <f>IF(AND($D50="G",$E50="H"),$F50,IF(AND($D50="G",NOT($E50="H")),-$F50,IF($G50="G",$F50,IF(AND($E50="B",NOT($D50="G")),$F50/($G$1-1),IF($E50="X",$F50*X50,0)))))</f>
        <v>0</v>
      </c>
      <c r="M50" s="153">
        <f>IF(AND($D50="R",$E50="H"),-$F50,IF(AND($D50="R",$E50="T"),$F50,0))</f>
        <v>0</v>
      </c>
      <c r="N50" s="152">
        <f>IF(AND($D50="R",$E50="H"),$F50,IF(AND($D50="R",NOT($E50="H")),-$F50,IF($G50="R",$F50,IF(AND($E50="B",NOT($D50="R")),$F50/($G$1-1),IF($E50="X",$F50*Y50,0)))))</f>
        <v>0</v>
      </c>
      <c r="O50" s="153">
        <f>IF(AND($D50="C",$E50="H"),-$F50,IF(AND($D50="C",$E50="T"),$F50,0))</f>
        <v>0</v>
      </c>
      <c r="P50" s="152">
        <f>IF($G$1&lt;3,0,IF(AND($D50="C",$E50="H"),$F50,IF(AND($D50="C",NOT($E50="H")),-$F50,IF($G50="C",$F50,IF(AND($E50="B",NOT($D50="C")),$F50/($G$1-1),IF($E50="X",$F50*Z50,0))))))</f>
        <v>0</v>
      </c>
      <c r="Q50" s="153">
        <f>IF(AND($D50="L",$E50="H"),-$F50,IF(AND($D50="L",$E50="T"),$F50,0))</f>
        <v>0</v>
      </c>
      <c r="R50" s="152">
        <f>IF($G$1&lt;4,0,IF(AND($D50="L",$E50="H"),$F50,IF(AND($D50="L",NOT($E50="H")),-$F50,IF($G50="L",$F50,IF(AND($E50="B",NOT($D50="L")),$F50/($G$1-1),IF($E50="X",$F50*AA50,0))))))</f>
        <v>0</v>
      </c>
      <c r="S50" s="153">
        <f>IF(AND($D50="O",$E50="H"),-$F50,IF(AND($D50="O",$E50="T"),$F50,0))</f>
        <v>0</v>
      </c>
      <c r="T50" s="152">
        <f>IF($G$1&lt;5,0,IF(AND($D50="O",$E50="H"),$F50,IF(AND($D50="O",NOT($E50="H")),-$F50,IF($G50="O",$F50,IF(AND($E50="B",NOT($D50="O")),$F50/($G$1-1),IF($E50="X",$F50*AB50,0))))))</f>
        <v>0</v>
      </c>
      <c r="U50" s="153">
        <f>IF(AND($D50="V",$E50="H"),-$F50,IF(AND($D50="V",$E50="T"),$F50,0))</f>
        <v>0</v>
      </c>
      <c r="V50" s="152">
        <f>IF($G$1&lt;6,0,IF(AND($D50="V",$E50="H"),$F50,IF(AND($D50="V",NOT($E50="H")),-$F50,IF($G50="V",$F50,IF(AND($E50="B",NOT($D50="V")),$F50/($G$1-1),IF($E50="X",($F50*AC50)-#REF!,0))))))</f>
        <v>0</v>
      </c>
      <c r="W50" s="154">
        <f>IF(AND(D50="S",E50="H"),1,IF(AND(D50="B",E50="H"),2,IF(AND(D50="G",E50="A"),3,IF(AND(D50="G",E50="D"),4,IF(AND(D50="R",E50="A"),5,IF(AND(D50="R",E50="D"),6,IF(AND(D50="C",E50="A"),7,IF(AND(D50="C",E50="D"),8,IF(AND(D50="L",E50="A"),9,IF(AND(D50="L",E50="D"),10,IF(AND(D50="O",E50="A"),11,IF(AND(D50="O",E50="D"),12,IF(AND(D50="V",E50="A"),13,IF(AND(D50="V",E50="D"),14,0))))))))))))))</f>
        <v>0</v>
      </c>
      <c r="X50" s="155">
        <f>IF(NOT(SUMIF($W$6:$W50,1,$I$6:$I50)=0),(SUMIF($W$6:$W50,3,$F$6:$F50)-SUMIF($AE$6:$AE50,3,$F$6:$F50))/ABS(SUMIF($W$6:$W50,1,$I$6:$I50)),0)</f>
        <v>0</v>
      </c>
      <c r="Y50" s="155">
        <f>IF(NOT(SUMIF($W$6:$W50,1,$I$6:$I50)=0),(SUMIF($W$6:$W50,5,$F$6:$F50)-SUMIF($AE$6:$AE50,5,$F$6:$F50))/ABS(SUMIF($W$6:$W50,1,$I$6:$I50)),0)</f>
        <v>0</v>
      </c>
      <c r="Z50" s="155">
        <f>IF(NOT(SUMIF($W$6:$W50,1,$I$6:$I50)=0),(SUMIF($W$6:$W50,7,$F$6:$F50)-SUMIF($AE$6:$AE50,7,$F$6:$F50))/ABS(SUMIF($W$6:$W50,1,$I$6:$I50)),0)</f>
        <v>0</v>
      </c>
      <c r="AA50" s="155">
        <f>IF(NOT(SUMIF($W$6:$W50,1,$I$6:$I50)=0),(SUMIF($W$6:$W50,9,$F$6:$F50)-SUMIF($AE$6:$AE50,9,$F$6:$F50))/ABS(SUMIF($W$6:$W50,1,$I$6:$I50)),0)</f>
        <v>0</v>
      </c>
      <c r="AB50" s="155">
        <f>IF(NOT(SUMIF($W$6:$W50,1,$I$6:$I50)=0),(SUMIF($W$6:$W50,11,$F$6:$F50)-SUMIF($AE$6:$AE50,11,$F$6:$F50))/ABS(SUMIF($W$6:$W50,1,$I$6:$I50)),0)</f>
        <v>0</v>
      </c>
      <c r="AC50" s="155">
        <f>IF(NOT(SUMIF($W$6:$W50,1,$I$6:$I50)=0),(SUMIF($W$6:$W50,13,$F$6:$F50)-SUMIF($AE$6:$AE50,13,$F$6:$F50))/ABS(SUMIF($W$6:$W50,1,$I$6:$I50)),0)</f>
        <v>0</v>
      </c>
      <c r="AD50" s="155">
        <f>IF(SUM($W$6:$W50)+SUM($AE$6:$AE50)=0,0,1-X50-Y50-Z50-AA50-AB50-AC50)</f>
        <v>0</v>
      </c>
      <c r="AE50" s="156">
        <f>IF(AND($D50="S",$E50="T"),1,IF(AND($D50="B",$E50="A"),2,IF(AND($G50="G",$E50="A"),3,IF(AND($G50="G",$E50="D"),4,IF(AND($G50="R",$E50="A"),5,IF(AND($G50="R",$E50="D"),6,IF(AND($G50="C",$E50="A"),7,IF(AND($G50="C",$E50="D"),8,IF(AND($G50="L",$E50="A"),9,IF(AND($G50="L",$E50="D"),10,IF(AND($G50="O",$E50="A"),11,IF(AND($G50="O",$E50="D"),12,IF(AND($G50="V",$E50="A"),13,IF(AND($G50="V",$E50="D"),14,IF(AND($E50="A",$G50="B"),15,0)))))))))))))))</f>
        <v>0</v>
      </c>
      <c r="AF50" s="157">
        <f>IF(AND(D50="B",E50="H"),A50,IF(AND(G50="B",OR(E50="A",E50="D")),A50,0))</f>
        <v>0</v>
      </c>
    </row>
    <row r="51" ht="12.7" customHeight="1">
      <c r="A51" s="143">
        <f>IF($E51="H",-$F51,IF($E51="T",$F51,IF(AND($E51="A",$G51="B"),$F51,IF(AND(E51="D",G51="B"),F51*0.8,0))))</f>
        <v>0</v>
      </c>
      <c r="B51" s="144">
        <f>$B50-$A51</f>
        <v>0</v>
      </c>
      <c r="C51" s="144">
        <f>IF(OR($E51="Z",AND($E51="H",$D51="B")),$F51,IF(AND($D51="B",$E51="Ü"),-$F51,IF($E51="X",$F51*$AD51,IF(AND(E51="D",G51="B"),F51*0.2,IF(AND(D51="S",E51="H"),$F51*H51/100,0)))))</f>
        <v>0</v>
      </c>
      <c r="D51" s="145"/>
      <c r="E51" s="146"/>
      <c r="F51" s="147">
        <f>IF(AND(D51="G",E51="S"),ROUND(SUM($L$6:$L50)*H51/100,-2),IF(AND(D51="R",E51="S"),ROUND(SUM(N$6:N50)*H51/100,-2),IF(AND(D51="C",E51="S"),ROUND(SUM(P$6:P50)*H51/100,-2),IF(AND(D51="L",E51="S"),ROUND(SUM(R$6:R50)*H51/100,-2),IF(AND(D51="O",E51="S"),ROUND(SUM(T$6:T50)*H51/100,-2),IF(AND(D51="V",E51="S"),ROUND(SUM(V$6:V50)*H51/100,-2),IF(AND(D51="G",E51="Z"),ABS(ROUND(SUM(K$6:K50)*H51/100,-2)),IF(AND(D51="R",E51="Z"),ABS(ROUND(SUM(M$6:M50)*H51/100,-2)),IF(AND(D51="C",E51="Z"),ABS(ROUND(SUM(O$6:O50)*H51/100,-2)),IF(AND(D51="L",E51="Z"),ABS(ROUND(SUM(Q$6:Q50)*H51/100,-2)),IF(AND(D51="O",E51="Z"),ABS(ROUND(SUM(S$6:S50)*H51/100,-2)),IF(AND(D51="V",E51="Z"),ABS(ROUND(SUM(U$6:U50)*H51/100,-2)),IF(E51="X",ABS(ROUND(SUM(I$6:I50)*H51/100,-2)),IF(AND(D51="B",E51="H"),80000,0))))))))))))))</f>
        <v>0</v>
      </c>
      <c r="G51" s="148"/>
      <c r="H51" s="149">
        <v>5</v>
      </c>
      <c r="I51" s="144">
        <f>IF(AND($D51="S",$E51="H"),-$F51,IF(AND($D51="S",$E51="T"),$F51,0))</f>
        <v>0</v>
      </c>
      <c r="J51" s="150">
        <f>IF(AND($D51="S",OR($E51="Ü",$E51="T",$E51="A",$E51="D")),-$F51,IF(AND($G51="S",$E51="Ü"),$F51,IF(E51="S",$F51,IF(AND(D51="S",E51="H"),$F51*(100-H51)/100,IF(E51="X",-F51,0)))))</f>
        <v>0</v>
      </c>
      <c r="K51" s="151">
        <f>IF(AND($D51="G",$E51="H"),-$F51,IF(AND($D51="G",$E51="T"),$F51,0))</f>
        <v>0</v>
      </c>
      <c r="L51" s="152">
        <f>IF(AND($D51="G",$E51="H"),$F51,IF(AND($D51="G",NOT($E51="H")),-$F51,IF($G51="G",$F51,IF(AND($E51="B",NOT($D51="G")),$F51/($G$1-1),IF($E51="X",$F51*X51,0)))))</f>
        <v>0</v>
      </c>
      <c r="M51" s="153">
        <f>IF(AND($D51="R",$E51="H"),-$F51,IF(AND($D51="R",$E51="T"),$F51,0))</f>
        <v>0</v>
      </c>
      <c r="N51" s="152">
        <f>IF(AND($D51="R",$E51="H"),$F51,IF(AND($D51="R",NOT($E51="H")),-$F51,IF($G51="R",$F51,IF(AND($E51="B",NOT($D51="R")),$F51/($G$1-1),IF($E51="X",$F51*Y51,0)))))</f>
        <v>0</v>
      </c>
      <c r="O51" s="153">
        <f>IF(AND($D51="C",$E51="H"),-$F51,IF(AND($D51="C",$E51="T"),$F51,0))</f>
        <v>0</v>
      </c>
      <c r="P51" s="152">
        <f>IF($G$1&lt;3,0,IF(AND($D51="C",$E51="H"),$F51,IF(AND($D51="C",NOT($E51="H")),-$F51,IF($G51="C",$F51,IF(AND($E51="B",NOT($D51="C")),$F51/($G$1-1),IF($E51="X",$F51*Z51,0))))))</f>
        <v>0</v>
      </c>
      <c r="Q51" s="153">
        <f>IF(AND($D51="L",$E51="H"),-$F51,IF(AND($D51="L",$E51="T"),$F51,0))</f>
        <v>0</v>
      </c>
      <c r="R51" s="152">
        <f>IF($G$1&lt;4,0,IF(AND($D51="L",$E51="H"),$F51,IF(AND($D51="L",NOT($E51="H")),-$F51,IF($G51="L",$F51,IF(AND($E51="B",NOT($D51="L")),$F51/($G$1-1),IF($E51="X",$F51*AA51,0))))))</f>
        <v>0</v>
      </c>
      <c r="S51" s="153">
        <f>IF(AND($D51="O",$E51="H"),-$F51,IF(AND($D51="O",$E51="T"),$F51,0))</f>
        <v>0</v>
      </c>
      <c r="T51" s="152">
        <f>IF($G$1&lt;5,0,IF(AND($D51="O",$E51="H"),$F51,IF(AND($D51="O",NOT($E51="H")),-$F51,IF($G51="O",$F51,IF(AND($E51="B",NOT($D51="O")),$F51/($G$1-1),IF($E51="X",$F51*AB51,0))))))</f>
        <v>0</v>
      </c>
      <c r="U51" s="153">
        <f>IF(AND($D51="V",$E51="H"),-$F51,IF(AND($D51="V",$E51="T"),$F51,0))</f>
        <v>0</v>
      </c>
      <c r="V51" s="152">
        <f>IF($G$1&lt;6,0,IF(AND($D51="V",$E51="H"),$F51,IF(AND($D51="V",NOT($E51="H")),-$F51,IF($G51="V",$F51,IF(AND($E51="B",NOT($D51="V")),$F51/($G$1-1),IF($E51="X",($F51*AC51)-#REF!,0))))))</f>
        <v>0</v>
      </c>
      <c r="W51" s="158">
        <f>IF(AND(D51="S",E51="H"),1,IF(AND(D51="B",E51="H"),2,IF(AND(D51="G",E51="A"),3,IF(AND(D51="G",E51="D"),4,IF(AND(D51="R",E51="A"),5,IF(AND(D51="R",E51="D"),6,IF(AND(D51="C",E51="A"),7,IF(AND(D51="C",E51="D"),8,IF(AND(D51="L",E51="A"),9,IF(AND(D51="L",E51="D"),10,IF(AND(D51="O",E51="A"),11,IF(AND(D51="O",E51="D"),12,IF(AND(D51="V",E51="A"),13,IF(AND(D51="V",E51="D"),14,0))))))))))))))</f>
        <v>0</v>
      </c>
      <c r="X51" s="159">
        <f>IF(NOT(SUMIF($W$6:$W51,1,$I$6:$I51)=0),(SUMIF($W$6:$W51,3,$F$6:$F51)-SUMIF($AE$6:$AE51,3,$F$6:$F51))/ABS(SUMIF($W$6:$W51,1,$I$6:$I51)),0)</f>
        <v>0</v>
      </c>
      <c r="Y51" s="159">
        <f>IF(NOT(SUMIF($W$6:$W51,1,$I$6:$I51)=0),(SUMIF($W$6:$W51,5,$F$6:$F51)-SUMIF($AE$6:$AE51,5,$F$6:$F51))/ABS(SUMIF($W$6:$W51,1,$I$6:$I51)),0)</f>
        <v>0</v>
      </c>
      <c r="Z51" s="159">
        <f>IF(NOT(SUMIF($W$6:$W51,1,$I$6:$I51)=0),(SUMIF($W$6:$W51,7,$F$6:$F51)-SUMIF($AE$6:$AE51,7,$F$6:$F51))/ABS(SUMIF($W$6:$W51,1,$I$6:$I51)),0)</f>
        <v>0</v>
      </c>
      <c r="AA51" s="159">
        <f>IF(NOT(SUMIF($W$6:$W51,1,$I$6:$I51)=0),(SUMIF($W$6:$W51,9,$F$6:$F51)-SUMIF($AE$6:$AE51,9,$F$6:$F51))/ABS(SUMIF($W$6:$W51,1,$I$6:$I51)),0)</f>
        <v>0</v>
      </c>
      <c r="AB51" s="159">
        <f>IF(NOT(SUMIF($W$6:$W51,1,$I$6:$I51)=0),(SUMIF($W$6:$W51,11,$F$6:$F51)-SUMIF($AE$6:$AE51,11,$F$6:$F51))/ABS(SUMIF($W$6:$W51,1,$I$6:$I51)),0)</f>
        <v>0</v>
      </c>
      <c r="AC51" s="159">
        <f>IF(NOT(SUMIF($W$6:$W51,1,$I$6:$I51)=0),(SUMIF($W$6:$W51,13,$F$6:$F51)-SUMIF($AE$6:$AE51,13,$F$6:$F51))/ABS(SUMIF($W$6:$W51,1,$I$6:$I51)),0)</f>
        <v>0</v>
      </c>
      <c r="AD51" s="159">
        <f>IF(SUM($W$6:$W51)+SUM($AE$6:$AE51)=0,0,1-X51-Y51-Z51-AA51-AB51-AC51)</f>
        <v>0</v>
      </c>
      <c r="AE51" s="160">
        <f>IF(AND($D51="S",$E51="T"),1,IF(AND($D51="B",$E51="A"),2,IF(AND($G51="G",$E51="A"),3,IF(AND($G51="G",$E51="D"),4,IF(AND($G51="R",$E51="A"),5,IF(AND($G51="R",$E51="D"),6,IF(AND($G51="C",$E51="A"),7,IF(AND($G51="C",$E51="D"),8,IF(AND($G51="L",$E51="A"),9,IF(AND($G51="L",$E51="D"),10,IF(AND($G51="O",$E51="A"),11,IF(AND($G51="O",$E51="D"),12,IF(AND($G51="V",$E51="A"),13,IF(AND($G51="V",$E51="D"),14,IF(AND($E51="A",$G51="B"),15,0)))))))))))))))</f>
        <v>0</v>
      </c>
      <c r="AF51" s="161">
        <f>IF(AND(D51="B",E51="H"),A51,IF(AND(G51="B",OR(E51="A",E51="D")),A51,0))</f>
        <v>0</v>
      </c>
    </row>
    <row r="52" ht="12.7" customHeight="1">
      <c r="A52" s="143">
        <f>IF($E52="H",-$F52,IF($E52="T",$F52,IF(AND($E52="A",$G52="B"),$F52,IF(AND(E52="D",G52="B"),F52*0.8,0))))</f>
        <v>0</v>
      </c>
      <c r="B52" s="144">
        <f>$B51-$A52</f>
        <v>0</v>
      </c>
      <c r="C52" s="144">
        <f>IF(OR($E52="Z",AND($E52="H",$D52="B")),$F52,IF(AND($D52="B",$E52="Ü"),-$F52,IF($E52="X",$F52*$AD52,IF(AND(E52="D",G52="B"),F52*0.2,IF(AND(D52="S",E52="H"),$F52*H52/100,0)))))</f>
        <v>0</v>
      </c>
      <c r="D52" s="145"/>
      <c r="E52" s="146"/>
      <c r="F52" s="147">
        <f>IF(AND(D52="G",E52="S"),ROUND(SUM($L$6:$L51)*H52/100,-2),IF(AND(D52="R",E52="S"),ROUND(SUM(N$6:N51)*H52/100,-2),IF(AND(D52="C",E52="S"),ROUND(SUM(P$6:P51)*H52/100,-2),IF(AND(D52="L",E52="S"),ROUND(SUM(R$6:R51)*H52/100,-2),IF(AND(D52="O",E52="S"),ROUND(SUM(T$6:T51)*H52/100,-2),IF(AND(D52="V",E52="S"),ROUND(SUM(V$6:V51)*H52/100,-2),IF(AND(D52="G",E52="Z"),ABS(ROUND(SUM(K$6:K51)*H52/100,-2)),IF(AND(D52="R",E52="Z"),ABS(ROUND(SUM(M$6:M51)*H52/100,-2)),IF(AND(D52="C",E52="Z"),ABS(ROUND(SUM(O$6:O51)*H52/100,-2)),IF(AND(D52="L",E52="Z"),ABS(ROUND(SUM(Q$6:Q51)*H52/100,-2)),IF(AND(D52="O",E52="Z"),ABS(ROUND(SUM(S$6:S51)*H52/100,-2)),IF(AND(D52="V",E52="Z"),ABS(ROUND(SUM(U$6:U51)*H52/100,-2)),IF(E52="X",ABS(ROUND(SUM(I$6:I51)*H52/100,-2)),IF(AND(D52="B",E52="H"),80000,0))))))))))))))</f>
        <v>0</v>
      </c>
      <c r="G52" s="148"/>
      <c r="H52" s="149">
        <v>5</v>
      </c>
      <c r="I52" s="144">
        <f>IF(AND($D52="S",$E52="H"),-$F52,IF(AND($D52="S",$E52="T"),$F52,0))</f>
        <v>0</v>
      </c>
      <c r="J52" s="150">
        <f>IF(AND($D52="S",OR($E52="Ü",$E52="T",$E52="A",$E52="D")),-$F52,IF(AND($G52="S",$E52="Ü"),$F52,IF(E52="S",$F52,IF(AND(D52="S",E52="H"),$F52*(100-H52)/100,IF(E52="X",-F52,0)))))</f>
        <v>0</v>
      </c>
      <c r="K52" s="151">
        <f>IF(AND($D52="G",$E52="H"),-$F52,IF(AND($D52="G",$E52="T"),$F52,0))</f>
        <v>0</v>
      </c>
      <c r="L52" s="152">
        <f>IF(AND($D52="G",$E52="H"),$F52,IF(AND($D52="G",NOT($E52="H")),-$F52,IF($G52="G",$F52,IF(AND($E52="B",NOT($D52="G")),$F52/($G$1-1),IF($E52="X",$F52*X52,0)))))</f>
        <v>0</v>
      </c>
      <c r="M52" s="153">
        <f>IF(AND($D52="R",$E52="H"),-$F52,IF(AND($D52="R",$E52="T"),$F52,0))</f>
        <v>0</v>
      </c>
      <c r="N52" s="152">
        <f>IF(AND($D52="R",$E52="H"),$F52,IF(AND($D52="R",NOT($E52="H")),-$F52,IF($G52="R",$F52,IF(AND($E52="B",NOT($D52="R")),$F52/($G$1-1),IF($E52="X",$F52*Y52,0)))))</f>
        <v>0</v>
      </c>
      <c r="O52" s="153">
        <f>IF(AND($D52="C",$E52="H"),-$F52,IF(AND($D52="C",$E52="T"),$F52,0))</f>
        <v>0</v>
      </c>
      <c r="P52" s="152">
        <f>IF($G$1&lt;3,0,IF(AND($D52="C",$E52="H"),$F52,IF(AND($D52="C",NOT($E52="H")),-$F52,IF($G52="C",$F52,IF(AND($E52="B",NOT($D52="C")),$F52/($G$1-1),IF($E52="X",$F52*Z52,0))))))</f>
        <v>0</v>
      </c>
      <c r="Q52" s="153">
        <f>IF(AND($D52="L",$E52="H"),-$F52,IF(AND($D52="L",$E52="T"),$F52,0))</f>
        <v>0</v>
      </c>
      <c r="R52" s="152">
        <f>IF($G$1&lt;4,0,IF(AND($D52="L",$E52="H"),$F52,IF(AND($D52="L",NOT($E52="H")),-$F52,IF($G52="L",$F52,IF(AND($E52="B",NOT($D52="L")),$F52/($G$1-1),IF($E52="X",$F52*AA52,0))))))</f>
        <v>0</v>
      </c>
      <c r="S52" s="153">
        <f>IF(AND($D52="O",$E52="H"),-$F52,IF(AND($D52="O",$E52="T"),$F52,0))</f>
        <v>0</v>
      </c>
      <c r="T52" s="152">
        <f>IF($G$1&lt;5,0,IF(AND($D52="O",$E52="H"),$F52,IF(AND($D52="O",NOT($E52="H")),-$F52,IF($G52="O",$F52,IF(AND($E52="B",NOT($D52="O")),$F52/($G$1-1),IF($E52="X",$F52*AB52,0))))))</f>
        <v>0</v>
      </c>
      <c r="U52" s="153">
        <f>IF(AND($D52="V",$E52="H"),-$F52,IF(AND($D52="V",$E52="T"),$F52,0))</f>
        <v>0</v>
      </c>
      <c r="V52" s="152">
        <f>IF($G$1&lt;6,0,IF(AND($D52="V",$E52="H"),$F52,IF(AND($D52="V",NOT($E52="H")),-$F52,IF($G52="V",$F52,IF(AND($E52="B",NOT($D52="V")),$F52/($G$1-1),IF($E52="X",($F52*AC52)-#REF!,0))))))</f>
        <v>0</v>
      </c>
      <c r="W52" s="154">
        <f>IF(AND(D52="S",E52="H"),1,IF(AND(D52="B",E52="H"),2,IF(AND(D52="G",E52="A"),3,IF(AND(D52="G",E52="D"),4,IF(AND(D52="R",E52="A"),5,IF(AND(D52="R",E52="D"),6,IF(AND(D52="C",E52="A"),7,IF(AND(D52="C",E52="D"),8,IF(AND(D52="L",E52="A"),9,IF(AND(D52="L",E52="D"),10,IF(AND(D52="O",E52="A"),11,IF(AND(D52="O",E52="D"),12,IF(AND(D52="V",E52="A"),13,IF(AND(D52="V",E52="D"),14,0))))))))))))))</f>
        <v>0</v>
      </c>
      <c r="X52" s="155">
        <f>IF(NOT(SUMIF($W$6:$W52,1,$I$6:$I52)=0),(SUMIF($W$6:$W52,3,$F$6:$F52)-SUMIF($AE$6:$AE52,3,$F$6:$F52))/ABS(SUMIF($W$6:$W52,1,$I$6:$I52)),0)</f>
        <v>0</v>
      </c>
      <c r="Y52" s="155">
        <f>IF(NOT(SUMIF($W$6:$W52,1,$I$6:$I52)=0),(SUMIF($W$6:$W52,5,$F$6:$F52)-SUMIF($AE$6:$AE52,5,$F$6:$F52))/ABS(SUMIF($W$6:$W52,1,$I$6:$I52)),0)</f>
        <v>0</v>
      </c>
      <c r="Z52" s="155">
        <f>IF(NOT(SUMIF($W$6:$W52,1,$I$6:$I52)=0),(SUMIF($W$6:$W52,7,$F$6:$F52)-SUMIF($AE$6:$AE52,7,$F$6:$F52))/ABS(SUMIF($W$6:$W52,1,$I$6:$I52)),0)</f>
        <v>0</v>
      </c>
      <c r="AA52" s="155">
        <f>IF(NOT(SUMIF($W$6:$W52,1,$I$6:$I52)=0),(SUMIF($W$6:$W52,9,$F$6:$F52)-SUMIF($AE$6:$AE52,9,$F$6:$F52))/ABS(SUMIF($W$6:$W52,1,$I$6:$I52)),0)</f>
        <v>0</v>
      </c>
      <c r="AB52" s="155">
        <f>IF(NOT(SUMIF($W$6:$W52,1,$I$6:$I52)=0),(SUMIF($W$6:$W52,11,$F$6:$F52)-SUMIF($AE$6:$AE52,11,$F$6:$F52))/ABS(SUMIF($W$6:$W52,1,$I$6:$I52)),0)</f>
        <v>0</v>
      </c>
      <c r="AC52" s="155">
        <f>IF(NOT(SUMIF($W$6:$W52,1,$I$6:$I52)=0),(SUMIF($W$6:$W52,13,$F$6:$F52)-SUMIF($AE$6:$AE52,13,$F$6:$F52))/ABS(SUMIF($W$6:$W52,1,$I$6:$I52)),0)</f>
        <v>0</v>
      </c>
      <c r="AD52" s="155">
        <f>IF(SUM($W$6:$W52)+SUM($AE$6:$AE52)=0,0,1-X52-Y52-Z52-AA52-AB52-AC52)</f>
        <v>0</v>
      </c>
      <c r="AE52" s="156">
        <f>IF(AND($D52="S",$E52="T"),1,IF(AND($D52="B",$E52="A"),2,IF(AND($G52="G",$E52="A"),3,IF(AND($G52="G",$E52="D"),4,IF(AND($G52="R",$E52="A"),5,IF(AND($G52="R",$E52="D"),6,IF(AND($G52="C",$E52="A"),7,IF(AND($G52="C",$E52="D"),8,IF(AND($G52="L",$E52="A"),9,IF(AND($G52="L",$E52="D"),10,IF(AND($G52="O",$E52="A"),11,IF(AND($G52="O",$E52="D"),12,IF(AND($G52="V",$E52="A"),13,IF(AND($G52="V",$E52="D"),14,IF(AND($E52="A",$G52="B"),15,0)))))))))))))))</f>
        <v>0</v>
      </c>
      <c r="AF52" s="157">
        <f>IF(AND(D52="B",E52="H"),A52,IF(AND(G52="B",OR(E52="A",E52="D")),A52,0))</f>
        <v>0</v>
      </c>
    </row>
    <row r="53" ht="12.7" customHeight="1">
      <c r="A53" s="143">
        <f>IF($E53="H",-$F53,IF($E53="T",$F53,IF(AND($E53="A",$G53="B"),$F53,IF(AND(E53="D",G53="B"),F53*0.8,0))))</f>
        <v>0</v>
      </c>
      <c r="B53" s="144">
        <f>$B52-$A53</f>
        <v>0</v>
      </c>
      <c r="C53" s="144">
        <f>IF(OR($E53="Z",AND($E53="H",$D53="B")),$F53,IF(AND($D53="B",$E53="Ü"),-$F53,IF($E53="X",$F53*$AD53,IF(AND(E53="D",G53="B"),F53*0.2,IF(AND(D53="S",E53="H"),$F53*H53/100,0)))))</f>
        <v>0</v>
      </c>
      <c r="D53" s="145"/>
      <c r="E53" s="146"/>
      <c r="F53" s="147">
        <f>IF(AND(D53="G",E53="S"),ROUND(SUM($L$6:$L52)*H53/100,-2),IF(AND(D53="R",E53="S"),ROUND(SUM(N$6:N52)*H53/100,-2),IF(AND(D53="C",E53="S"),ROUND(SUM(P$6:P52)*H53/100,-2),IF(AND(D53="L",E53="S"),ROUND(SUM(R$6:R52)*H53/100,-2),IF(AND(D53="O",E53="S"),ROUND(SUM(T$6:T52)*H53/100,-2),IF(AND(D53="V",E53="S"),ROUND(SUM(V$6:V52)*H53/100,-2),IF(AND(D53="G",E53="Z"),ABS(ROUND(SUM(K$6:K52)*H53/100,-2)),IF(AND(D53="R",E53="Z"),ABS(ROUND(SUM(M$6:M52)*H53/100,-2)),IF(AND(D53="C",E53="Z"),ABS(ROUND(SUM(O$6:O52)*H53/100,-2)),IF(AND(D53="L",E53="Z"),ABS(ROUND(SUM(Q$6:Q52)*H53/100,-2)),IF(AND(D53="O",E53="Z"),ABS(ROUND(SUM(S$6:S52)*H53/100,-2)),IF(AND(D53="V",E53="Z"),ABS(ROUND(SUM(U$6:U52)*H53/100,-2)),IF(E53="X",ABS(ROUND(SUM(I$6:I52)*H53/100,-2)),IF(AND(D53="B",E53="H"),80000,0))))))))))))))</f>
        <v>0</v>
      </c>
      <c r="G53" s="148"/>
      <c r="H53" s="149">
        <v>5</v>
      </c>
      <c r="I53" s="144">
        <f>IF(AND($D53="S",$E53="H"),-$F53,IF(AND($D53="S",$E53="T"),$F53,0))</f>
        <v>0</v>
      </c>
      <c r="J53" s="150">
        <f>IF(AND($D53="S",OR($E53="Ü",$E53="T",$E53="A",$E53="D")),-$F53,IF(AND($G53="S",$E53="Ü"),$F53,IF(E53="S",$F53,IF(AND(D53="S",E53="H"),$F53*(100-H53)/100,IF(E53="X",-F53,0)))))</f>
        <v>0</v>
      </c>
      <c r="K53" s="151">
        <f>IF(AND($D53="G",$E53="H"),-$F53,IF(AND($D53="G",$E53="T"),$F53,0))</f>
        <v>0</v>
      </c>
      <c r="L53" s="152">
        <f>IF(AND($D53="G",$E53="H"),$F53,IF(AND($D53="G",NOT($E53="H")),-$F53,IF($G53="G",$F53,IF(AND($E53="B",NOT($D53="G")),$F53/($G$1-1),IF($E53="X",$F53*X53,0)))))</f>
        <v>0</v>
      </c>
      <c r="M53" s="153">
        <f>IF(AND($D53="R",$E53="H"),-$F53,IF(AND($D53="R",$E53="T"),$F53,0))</f>
        <v>0</v>
      </c>
      <c r="N53" s="152">
        <f>IF(AND($D53="R",$E53="H"),$F53,IF(AND($D53="R",NOT($E53="H")),-$F53,IF($G53="R",$F53,IF(AND($E53="B",NOT($D53="R")),$F53/($G$1-1),IF($E53="X",$F53*Y53,0)))))</f>
        <v>0</v>
      </c>
      <c r="O53" s="153">
        <f>IF(AND($D53="C",$E53="H"),-$F53,IF(AND($D53="C",$E53="T"),$F53,0))</f>
        <v>0</v>
      </c>
      <c r="P53" s="152">
        <f>IF($G$1&lt;3,0,IF(AND($D53="C",$E53="H"),$F53,IF(AND($D53="C",NOT($E53="H")),-$F53,IF($G53="C",$F53,IF(AND($E53="B",NOT($D53="C")),$F53/($G$1-1),IF($E53="X",$F53*Z53,0))))))</f>
        <v>0</v>
      </c>
      <c r="Q53" s="153">
        <f>IF(AND($D53="L",$E53="H"),-$F53,IF(AND($D53="L",$E53="T"),$F53,0))</f>
        <v>0</v>
      </c>
      <c r="R53" s="152">
        <f>IF($G$1&lt;4,0,IF(AND($D53="L",$E53="H"),$F53,IF(AND($D53="L",NOT($E53="H")),-$F53,IF($G53="L",$F53,IF(AND($E53="B",NOT($D53="L")),$F53/($G$1-1),IF($E53="X",$F53*AA53,0))))))</f>
        <v>0</v>
      </c>
      <c r="S53" s="153">
        <f>IF(AND($D53="O",$E53="H"),-$F53,IF(AND($D53="O",$E53="T"),$F53,0))</f>
        <v>0</v>
      </c>
      <c r="T53" s="152">
        <f>IF($G$1&lt;5,0,IF(AND($D53="O",$E53="H"),$F53,IF(AND($D53="O",NOT($E53="H")),-$F53,IF($G53="O",$F53,IF(AND($E53="B",NOT($D53="O")),$F53/($G$1-1),IF($E53="X",$F53*AB53,0))))))</f>
        <v>0</v>
      </c>
      <c r="U53" s="153">
        <f>IF(AND($D53="V",$E53="H"),-$F53,IF(AND($D53="V",$E53="T"),$F53,0))</f>
        <v>0</v>
      </c>
      <c r="V53" s="152">
        <f>IF($G$1&lt;6,0,IF(AND($D53="V",$E53="H"),$F53,IF(AND($D53="V",NOT($E53="H")),-$F53,IF($G53="V",$F53,IF(AND($E53="B",NOT($D53="V")),$F53/($G$1-1),IF($E53="X",($F53*AC53)-#REF!,0))))))</f>
        <v>0</v>
      </c>
      <c r="W53" s="158">
        <f>IF(AND(D53="S",E53="H"),1,IF(AND(D53="B",E53="H"),2,IF(AND(D53="G",E53="A"),3,IF(AND(D53="G",E53="D"),4,IF(AND(D53="R",E53="A"),5,IF(AND(D53="R",E53="D"),6,IF(AND(D53="C",E53="A"),7,IF(AND(D53="C",E53="D"),8,IF(AND(D53="L",E53="A"),9,IF(AND(D53="L",E53="D"),10,IF(AND(D53="O",E53="A"),11,IF(AND(D53="O",E53="D"),12,IF(AND(D53="V",E53="A"),13,IF(AND(D53="V",E53="D"),14,0))))))))))))))</f>
        <v>0</v>
      </c>
      <c r="X53" s="159">
        <f>IF(NOT(SUMIF($W$6:$W53,1,$I$6:$I53)=0),(SUMIF($W$6:$W53,3,$F$6:$F53)-SUMIF($AE$6:$AE53,3,$F$6:$F53))/ABS(SUMIF($W$6:$W53,1,$I$6:$I53)),0)</f>
        <v>0</v>
      </c>
      <c r="Y53" s="159">
        <f>IF(NOT(SUMIF($W$6:$W53,1,$I$6:$I53)=0),(SUMIF($W$6:$W53,5,$F$6:$F53)-SUMIF($AE$6:$AE53,5,$F$6:$F53))/ABS(SUMIF($W$6:$W53,1,$I$6:$I53)),0)</f>
        <v>0</v>
      </c>
      <c r="Z53" s="159">
        <f>IF(NOT(SUMIF($W$6:$W53,1,$I$6:$I53)=0),(SUMIF($W$6:$W53,7,$F$6:$F53)-SUMIF($AE$6:$AE53,7,$F$6:$F53))/ABS(SUMIF($W$6:$W53,1,$I$6:$I53)),0)</f>
        <v>0</v>
      </c>
      <c r="AA53" s="159">
        <f>IF(NOT(SUMIF($W$6:$W53,1,$I$6:$I53)=0),(SUMIF($W$6:$W53,9,$F$6:$F53)-SUMIF($AE$6:$AE53,9,$F$6:$F53))/ABS(SUMIF($W$6:$W53,1,$I$6:$I53)),0)</f>
        <v>0</v>
      </c>
      <c r="AB53" s="159">
        <f>IF(NOT(SUMIF($W$6:$W53,1,$I$6:$I53)=0),(SUMIF($W$6:$W53,11,$F$6:$F53)-SUMIF($AE$6:$AE53,11,$F$6:$F53))/ABS(SUMIF($W$6:$W53,1,$I$6:$I53)),0)</f>
        <v>0</v>
      </c>
      <c r="AC53" s="159">
        <f>IF(NOT(SUMIF($W$6:$W53,1,$I$6:$I53)=0),(SUMIF($W$6:$W53,13,$F$6:$F53)-SUMIF($AE$6:$AE53,13,$F$6:$F53))/ABS(SUMIF($W$6:$W53,1,$I$6:$I53)),0)</f>
        <v>0</v>
      </c>
      <c r="AD53" s="159">
        <f>IF(SUM($W$6:$W53)+SUM($AE$6:$AE53)=0,0,1-X53-Y53-Z53-AA53-AB53-AC53)</f>
        <v>0</v>
      </c>
      <c r="AE53" s="160">
        <f>IF(AND($D53="S",$E53="T"),1,IF(AND($D53="B",$E53="A"),2,IF(AND($G53="G",$E53="A"),3,IF(AND($G53="G",$E53="D"),4,IF(AND($G53="R",$E53="A"),5,IF(AND($G53="R",$E53="D"),6,IF(AND($G53="C",$E53="A"),7,IF(AND($G53="C",$E53="D"),8,IF(AND($G53="L",$E53="A"),9,IF(AND($G53="L",$E53="D"),10,IF(AND($G53="O",$E53="A"),11,IF(AND($G53="O",$E53="D"),12,IF(AND($G53="V",$E53="A"),13,IF(AND($G53="V",$E53="D"),14,IF(AND($E53="A",$G53="B"),15,0)))))))))))))))</f>
        <v>0</v>
      </c>
      <c r="AF53" s="161">
        <f>IF(AND(D53="B",E53="H"),A53,IF(AND(G53="B",OR(E53="A",E53="D")),A53,0))</f>
        <v>0</v>
      </c>
    </row>
    <row r="54" ht="12.7" customHeight="1">
      <c r="A54" s="143">
        <f>IF($E54="H",-$F54,IF($E54="T",$F54,IF(AND($E54="A",$G54="B"),$F54,IF(AND(E54="D",G54="B"),F54*0.8,0))))</f>
        <v>0</v>
      </c>
      <c r="B54" s="144">
        <f>$B53-$A54</f>
        <v>0</v>
      </c>
      <c r="C54" s="144">
        <f>IF(OR($E54="Z",AND($E54="H",$D54="B")),$F54,IF(AND($D54="B",$E54="Ü"),-$F54,IF($E54="X",$F54*$AD54,IF(AND(E54="D",G54="B"),F54*0.2,IF(AND(D54="S",E54="H"),$F54*H54/100,0)))))</f>
        <v>0</v>
      </c>
      <c r="D54" s="145"/>
      <c r="E54" s="146"/>
      <c r="F54" s="147">
        <f>IF(AND(D54="G",E54="S"),ROUND(SUM($L$6:$L53)*H54/100,-2),IF(AND(D54="R",E54="S"),ROUND(SUM(N$6:N53)*H54/100,-2),IF(AND(D54="C",E54="S"),ROUND(SUM(P$6:P53)*H54/100,-2),IF(AND(D54="L",E54="S"),ROUND(SUM(R$6:R53)*H54/100,-2),IF(AND(D54="O",E54="S"),ROUND(SUM(T$6:T53)*H54/100,-2),IF(AND(D54="V",E54="S"),ROUND(SUM(V$6:V53)*H54/100,-2),IF(AND(D54="G",E54="Z"),ABS(ROUND(SUM(K$6:K53)*H54/100,-2)),IF(AND(D54="R",E54="Z"),ABS(ROUND(SUM(M$6:M53)*H54/100,-2)),IF(AND(D54="C",E54="Z"),ABS(ROUND(SUM(O$6:O53)*H54/100,-2)),IF(AND(D54="L",E54="Z"),ABS(ROUND(SUM(Q$6:Q53)*H54/100,-2)),IF(AND(D54="O",E54="Z"),ABS(ROUND(SUM(S$6:S53)*H54/100,-2)),IF(AND(D54="V",E54="Z"),ABS(ROUND(SUM(U$6:U53)*H54/100,-2)),IF(E54="X",ABS(ROUND(SUM(I$6:I53)*H54/100,-2)),IF(AND(D54="B",E54="H"),80000,0))))))))))))))</f>
        <v>0</v>
      </c>
      <c r="G54" s="148"/>
      <c r="H54" s="149">
        <v>5</v>
      </c>
      <c r="I54" s="144">
        <f>IF(AND($D54="S",$E54="H"),-$F54,IF(AND($D54="S",$E54="T"),$F54,0))</f>
        <v>0</v>
      </c>
      <c r="J54" s="150">
        <f>IF(AND($D54="S",OR($E54="Ü",$E54="T",$E54="A",$E54="D")),-$F54,IF(AND($G54="S",$E54="Ü"),$F54,IF(E54="S",$F54,IF(AND(D54="S",E54="H"),$F54*(100-H54)/100,IF(E54="X",-F54,0)))))</f>
        <v>0</v>
      </c>
      <c r="K54" s="151">
        <f>IF(AND($D54="G",$E54="H"),-$F54,IF(AND($D54="G",$E54="T"),$F54,0))</f>
        <v>0</v>
      </c>
      <c r="L54" s="152">
        <f>IF(AND($D54="G",$E54="H"),$F54,IF(AND($D54="G",NOT($E54="H")),-$F54,IF($G54="G",$F54,IF(AND($E54="B",NOT($D54="G")),$F54/($G$1-1),IF($E54="X",$F54*X54,0)))))</f>
        <v>0</v>
      </c>
      <c r="M54" s="153">
        <f>IF(AND($D54="R",$E54="H"),-$F54,IF(AND($D54="R",$E54="T"),$F54,0))</f>
        <v>0</v>
      </c>
      <c r="N54" s="152">
        <f>IF(AND($D54="R",$E54="H"),$F54,IF(AND($D54="R",NOT($E54="H")),-$F54,IF($G54="R",$F54,IF(AND($E54="B",NOT($D54="R")),$F54/($G$1-1),IF($E54="X",$F54*Y54,0)))))</f>
        <v>0</v>
      </c>
      <c r="O54" s="153">
        <f>IF(AND($D54="C",$E54="H"),-$F54,IF(AND($D54="C",$E54="T"),$F54,0))</f>
        <v>0</v>
      </c>
      <c r="P54" s="152">
        <f>IF($G$1&lt;3,0,IF(AND($D54="C",$E54="H"),$F54,IF(AND($D54="C",NOT($E54="H")),-$F54,IF($G54="C",$F54,IF(AND($E54="B",NOT($D54="C")),$F54/($G$1-1),IF($E54="X",$F54*Z54,0))))))</f>
        <v>0</v>
      </c>
      <c r="Q54" s="153">
        <f>IF(AND($D54="L",$E54="H"),-$F54,IF(AND($D54="L",$E54="T"),$F54,0))</f>
        <v>0</v>
      </c>
      <c r="R54" s="152">
        <f>IF($G$1&lt;4,0,IF(AND($D54="L",$E54="H"),$F54,IF(AND($D54="L",NOT($E54="H")),-$F54,IF($G54="L",$F54,IF(AND($E54="B",NOT($D54="L")),$F54/($G$1-1),IF($E54="X",$F54*AA54,0))))))</f>
        <v>0</v>
      </c>
      <c r="S54" s="153">
        <f>IF(AND($D54="O",$E54="H"),-$F54,IF(AND($D54="O",$E54="T"),$F54,0))</f>
        <v>0</v>
      </c>
      <c r="T54" s="152">
        <f>IF($G$1&lt;5,0,IF(AND($D54="O",$E54="H"),$F54,IF(AND($D54="O",NOT($E54="H")),-$F54,IF($G54="O",$F54,IF(AND($E54="B",NOT($D54="O")),$F54/($G$1-1),IF($E54="X",$F54*AB54,0))))))</f>
        <v>0</v>
      </c>
      <c r="U54" s="153">
        <f>IF(AND($D54="V",$E54="H"),-$F54,IF(AND($D54="V",$E54="T"),$F54,0))</f>
        <v>0</v>
      </c>
      <c r="V54" s="152">
        <f>IF($G$1&lt;6,0,IF(AND($D54="V",$E54="H"),$F54,IF(AND($D54="V",NOT($E54="H")),-$F54,IF($G54="V",$F54,IF(AND($E54="B",NOT($D54="V")),$F54/($G$1-1),IF($E54="X",($F54*AC54)-#REF!,0))))))</f>
        <v>0</v>
      </c>
      <c r="W54" s="154">
        <f>IF(AND(D54="S",E54="H"),1,IF(AND(D54="B",E54="H"),2,IF(AND(D54="G",E54="A"),3,IF(AND(D54="G",E54="D"),4,IF(AND(D54="R",E54="A"),5,IF(AND(D54="R",E54="D"),6,IF(AND(D54="C",E54="A"),7,IF(AND(D54="C",E54="D"),8,IF(AND(D54="L",E54="A"),9,IF(AND(D54="L",E54="D"),10,IF(AND(D54="O",E54="A"),11,IF(AND(D54="O",E54="D"),12,IF(AND(D54="V",E54="A"),13,IF(AND(D54="V",E54="D"),14,0))))))))))))))</f>
        <v>0</v>
      </c>
      <c r="X54" s="155">
        <f>IF(NOT(SUMIF($W$6:$W54,1,$I$6:$I54)=0),(SUMIF($W$6:$W54,3,$F$6:$F54)-SUMIF($AE$6:$AE54,3,$F$6:$F54))/ABS(SUMIF($W$6:$W54,1,$I$6:$I54)),0)</f>
        <v>0</v>
      </c>
      <c r="Y54" s="155">
        <f>IF(NOT(SUMIF($W$6:$W54,1,$I$6:$I54)=0),(SUMIF($W$6:$W54,5,$F$6:$F54)-SUMIF($AE$6:$AE54,5,$F$6:$F54))/ABS(SUMIF($W$6:$W54,1,$I$6:$I54)),0)</f>
        <v>0</v>
      </c>
      <c r="Z54" s="155">
        <f>IF(NOT(SUMIF($W$6:$W54,1,$I$6:$I54)=0),(SUMIF($W$6:$W54,7,$F$6:$F54)-SUMIF($AE$6:$AE54,7,$F$6:$F54))/ABS(SUMIF($W$6:$W54,1,$I$6:$I54)),0)</f>
        <v>0</v>
      </c>
      <c r="AA54" s="155">
        <f>IF(NOT(SUMIF($W$6:$W54,1,$I$6:$I54)=0),(SUMIF($W$6:$W54,9,$F$6:$F54)-SUMIF($AE$6:$AE54,9,$F$6:$F54))/ABS(SUMIF($W$6:$W54,1,$I$6:$I54)),0)</f>
        <v>0</v>
      </c>
      <c r="AB54" s="155">
        <f>IF(NOT(SUMIF($W$6:$W54,1,$I$6:$I54)=0),(SUMIF($W$6:$W54,11,$F$6:$F54)-SUMIF($AE$6:$AE54,11,$F$6:$F54))/ABS(SUMIF($W$6:$W54,1,$I$6:$I54)),0)</f>
        <v>0</v>
      </c>
      <c r="AC54" s="155">
        <f>IF(NOT(SUMIF($W$6:$W54,1,$I$6:$I54)=0),(SUMIF($W$6:$W54,13,$F$6:$F54)-SUMIF($AE$6:$AE54,13,$F$6:$F54))/ABS(SUMIF($W$6:$W54,1,$I$6:$I54)),0)</f>
        <v>0</v>
      </c>
      <c r="AD54" s="155">
        <f>IF(SUM($W$6:$W54)+SUM($AE$6:$AE54)=0,0,1-X54-Y54-Z54-AA54-AB54-AC54)</f>
        <v>0</v>
      </c>
      <c r="AE54" s="156">
        <f>IF(AND($D54="S",$E54="T"),1,IF(AND($D54="B",$E54="A"),2,IF(AND($G54="G",$E54="A"),3,IF(AND($G54="G",$E54="D"),4,IF(AND($G54="R",$E54="A"),5,IF(AND($G54="R",$E54="D"),6,IF(AND($G54="C",$E54="A"),7,IF(AND($G54="C",$E54="D"),8,IF(AND($G54="L",$E54="A"),9,IF(AND($G54="L",$E54="D"),10,IF(AND($G54="O",$E54="A"),11,IF(AND($G54="O",$E54="D"),12,IF(AND($G54="V",$E54="A"),13,IF(AND($G54="V",$E54="D"),14,IF(AND($E54="A",$G54="B"),15,0)))))))))))))))</f>
        <v>0</v>
      </c>
      <c r="AF54" s="157">
        <f>IF(AND(D54="B",E54="H"),A54,IF(AND(G54="B",OR(E54="A",E54="D")),A54,0))</f>
        <v>0</v>
      </c>
    </row>
    <row r="55" ht="12.7" customHeight="1">
      <c r="A55" s="143">
        <f>IF($E55="H",-$F55,IF($E55="T",$F55,IF(AND($E55="A",$G55="B"),$F55,IF(AND(E55="D",G55="B"),F55*0.8,0))))</f>
        <v>0</v>
      </c>
      <c r="B55" s="144">
        <f>$B54-$A55</f>
        <v>0</v>
      </c>
      <c r="C55" s="144">
        <f>IF(OR($E55="Z",AND($E55="H",$D55="B")),$F55,IF(AND($D55="B",$E55="Ü"),-$F55,IF($E55="X",$F55*$AD55,IF(AND(E55="D",G55="B"),F55*0.2,IF(AND(D55="S",E55="H"),$F55*H55/100,0)))))</f>
        <v>0</v>
      </c>
      <c r="D55" s="145"/>
      <c r="E55" s="146"/>
      <c r="F55" s="147">
        <f>IF(AND(D55="G",E55="S"),ROUND(SUM($L$6:$L54)*H55/100,-2),IF(AND(D55="R",E55="S"),ROUND(SUM(N$6:N54)*H55/100,-2),IF(AND(D55="C",E55="S"),ROUND(SUM(P$6:P54)*H55/100,-2),IF(AND(D55="L",E55="S"),ROUND(SUM(R$6:R54)*H55/100,-2),IF(AND(D55="O",E55="S"),ROUND(SUM(T$6:T54)*H55/100,-2),IF(AND(D55="V",E55="S"),ROUND(SUM(V$6:V54)*H55/100,-2),IF(AND(D55="G",E55="Z"),ABS(ROUND(SUM(K$6:K54)*H55/100,-2)),IF(AND(D55="R",E55="Z"),ABS(ROUND(SUM(M$6:M54)*H55/100,-2)),IF(AND(D55="C",E55="Z"),ABS(ROUND(SUM(O$6:O54)*H55/100,-2)),IF(AND(D55="L",E55="Z"),ABS(ROUND(SUM(Q$6:Q54)*H55/100,-2)),IF(AND(D55="O",E55="Z"),ABS(ROUND(SUM(S$6:S54)*H55/100,-2)),IF(AND(D55="V",E55="Z"),ABS(ROUND(SUM(U$6:U54)*H55/100,-2)),IF(E55="X",ABS(ROUND(SUM(I$6:I54)*H55/100,-2)),IF(AND(D55="B",E55="H"),80000,0))))))))))))))</f>
        <v>0</v>
      </c>
      <c r="G55" s="148"/>
      <c r="H55" s="149">
        <v>5</v>
      </c>
      <c r="I55" s="144">
        <f>IF(AND($D55="S",$E55="H"),-$F55,IF(AND($D55="S",$E55="T"),$F55,0))</f>
        <v>0</v>
      </c>
      <c r="J55" s="150">
        <f>IF(AND($D55="S",OR($E55="Ü",$E55="T",$E55="A",$E55="D")),-$F55,IF(AND($G55="S",$E55="Ü"),$F55,IF(E55="S",$F55,IF(AND(D55="S",E55="H"),$F55*(100-H55)/100,IF(E55="X",-F55,0)))))</f>
        <v>0</v>
      </c>
      <c r="K55" s="151">
        <f>IF(AND($D55="G",$E55="H"),-$F55,IF(AND($D55="G",$E55="T"),$F55,0))</f>
        <v>0</v>
      </c>
      <c r="L55" s="152">
        <f>IF(AND($D55="G",$E55="H"),$F55,IF(AND($D55="G",NOT($E55="H")),-$F55,IF($G55="G",$F55,IF(AND($E55="B",NOT($D55="G")),$F55/($G$1-1),IF($E55="X",$F55*X55,0)))))</f>
        <v>0</v>
      </c>
      <c r="M55" s="153">
        <f>IF(AND($D55="R",$E55="H"),-$F55,IF(AND($D55="R",$E55="T"),$F55,0))</f>
        <v>0</v>
      </c>
      <c r="N55" s="152">
        <f>IF(AND($D55="R",$E55="H"),$F55,IF(AND($D55="R",NOT($E55="H")),-$F55,IF($G55="R",$F55,IF(AND($E55="B",NOT($D55="R")),$F55/($G$1-1),IF($E55="X",$F55*Y55,0)))))</f>
        <v>0</v>
      </c>
      <c r="O55" s="153">
        <f>IF(AND($D55="C",$E55="H"),-$F55,IF(AND($D55="C",$E55="T"),$F55,0))</f>
        <v>0</v>
      </c>
      <c r="P55" s="152">
        <f>IF($G$1&lt;3,0,IF(AND($D55="C",$E55="H"),$F55,IF(AND($D55="C",NOT($E55="H")),-$F55,IF($G55="C",$F55,IF(AND($E55="B",NOT($D55="C")),$F55/($G$1-1),IF($E55="X",$F55*Z55,0))))))</f>
        <v>0</v>
      </c>
      <c r="Q55" s="153">
        <f>IF(AND($D55="L",$E55="H"),-$F55,IF(AND($D55="L",$E55="T"),$F55,0))</f>
        <v>0</v>
      </c>
      <c r="R55" s="152">
        <f>IF($G$1&lt;4,0,IF(AND($D55="L",$E55="H"),$F55,IF(AND($D55="L",NOT($E55="H")),-$F55,IF($G55="L",$F55,IF(AND($E55="B",NOT($D55="L")),$F55/($G$1-1),IF($E55="X",$F55*AA55,0))))))</f>
        <v>0</v>
      </c>
      <c r="S55" s="153">
        <f>IF(AND($D55="O",$E55="H"),-$F55,IF(AND($D55="O",$E55="T"),$F55,0))</f>
        <v>0</v>
      </c>
      <c r="T55" s="152">
        <f>IF($G$1&lt;5,0,IF(AND($D55="O",$E55="H"),$F55,IF(AND($D55="O",NOT($E55="H")),-$F55,IF($G55="O",$F55,IF(AND($E55="B",NOT($D55="O")),$F55/($G$1-1),IF($E55="X",$F55*AB55,0))))))</f>
        <v>0</v>
      </c>
      <c r="U55" s="153">
        <f>IF(AND($D55="V",$E55="H"),-$F55,IF(AND($D55="V",$E55="T"),$F55,0))</f>
        <v>0</v>
      </c>
      <c r="V55" s="152">
        <f>IF($G$1&lt;6,0,IF(AND($D55="V",$E55="H"),$F55,IF(AND($D55="V",NOT($E55="H")),-$F55,IF($G55="V",$F55,IF(AND($E55="B",NOT($D55="V")),$F55/($G$1-1),IF($E55="X",($F55*AC55)-#REF!,0))))))</f>
        <v>0</v>
      </c>
      <c r="W55" s="158">
        <f>IF(AND(D55="S",E55="H"),1,IF(AND(D55="B",E55="H"),2,IF(AND(D55="G",E55="A"),3,IF(AND(D55="G",E55="D"),4,IF(AND(D55="R",E55="A"),5,IF(AND(D55="R",E55="D"),6,IF(AND(D55="C",E55="A"),7,IF(AND(D55="C",E55="D"),8,IF(AND(D55="L",E55="A"),9,IF(AND(D55="L",E55="D"),10,IF(AND(D55="O",E55="A"),11,IF(AND(D55="O",E55="D"),12,IF(AND(D55="V",E55="A"),13,IF(AND(D55="V",E55="D"),14,0))))))))))))))</f>
        <v>0</v>
      </c>
      <c r="X55" s="159">
        <f>IF(NOT(SUMIF($W$6:$W55,1,$I$6:$I55)=0),(SUMIF($W$6:$W55,3,$F$6:$F55)-SUMIF($AE$6:$AE55,3,$F$6:$F55))/ABS(SUMIF($W$6:$W55,1,$I$6:$I55)),0)</f>
        <v>0</v>
      </c>
      <c r="Y55" s="159">
        <f>IF(NOT(SUMIF($W$6:$W55,1,$I$6:$I55)=0),(SUMIF($W$6:$W55,5,$F$6:$F55)-SUMIF($AE$6:$AE55,5,$F$6:$F55))/ABS(SUMIF($W$6:$W55,1,$I$6:$I55)),0)</f>
        <v>0</v>
      </c>
      <c r="Z55" s="159">
        <f>IF(NOT(SUMIF($W$6:$W55,1,$I$6:$I55)=0),(SUMIF($W$6:$W55,7,$F$6:$F55)-SUMIF($AE$6:$AE55,7,$F$6:$F55))/ABS(SUMIF($W$6:$W55,1,$I$6:$I55)),0)</f>
        <v>0</v>
      </c>
      <c r="AA55" s="159">
        <f>IF(NOT(SUMIF($W$6:$W55,1,$I$6:$I55)=0),(SUMIF($W$6:$W55,9,$F$6:$F55)-SUMIF($AE$6:$AE55,9,$F$6:$F55))/ABS(SUMIF($W$6:$W55,1,$I$6:$I55)),0)</f>
        <v>0</v>
      </c>
      <c r="AB55" s="159">
        <f>IF(NOT(SUMIF($W$6:$W55,1,$I$6:$I55)=0),(SUMIF($W$6:$W55,11,$F$6:$F55)-SUMIF($AE$6:$AE55,11,$F$6:$F55))/ABS(SUMIF($W$6:$W55,1,$I$6:$I55)),0)</f>
        <v>0</v>
      </c>
      <c r="AC55" s="159">
        <f>IF(NOT(SUMIF($W$6:$W55,1,$I$6:$I55)=0),(SUMIF($W$6:$W55,13,$F$6:$F55)-SUMIF($AE$6:$AE55,13,$F$6:$F55))/ABS(SUMIF($W$6:$W55,1,$I$6:$I55)),0)</f>
        <v>0</v>
      </c>
      <c r="AD55" s="159">
        <f>IF(SUM($W$6:$W55)+SUM($AE$6:$AE55)=0,0,1-X55-Y55-Z55-AA55-AB55-AC55)</f>
        <v>0</v>
      </c>
      <c r="AE55" s="160">
        <f>IF(AND($D55="S",$E55="T"),1,IF(AND($D55="B",$E55="A"),2,IF(AND($G55="G",$E55="A"),3,IF(AND($G55="G",$E55="D"),4,IF(AND($G55="R",$E55="A"),5,IF(AND($G55="R",$E55="D"),6,IF(AND($G55="C",$E55="A"),7,IF(AND($G55="C",$E55="D"),8,IF(AND($G55="L",$E55="A"),9,IF(AND($G55="L",$E55="D"),10,IF(AND($G55="O",$E55="A"),11,IF(AND($G55="O",$E55="D"),12,IF(AND($G55="V",$E55="A"),13,IF(AND($G55="V",$E55="D"),14,IF(AND($E55="A",$G55="B"),15,0)))))))))))))))</f>
        <v>0</v>
      </c>
      <c r="AF55" s="161">
        <f>IF(AND(D55="B",E55="H"),A55,IF(AND(G55="B",OR(E55="A",E55="D")),A55,0))</f>
        <v>0</v>
      </c>
    </row>
    <row r="56" ht="12.7" customHeight="1">
      <c r="A56" s="143">
        <f>IF($E56="H",-$F56,IF($E56="T",$F56,IF(AND($E56="A",$G56="B"),$F56,IF(AND(E56="D",G56="B"),F56*0.8,0))))</f>
        <v>0</v>
      </c>
      <c r="B56" s="144">
        <f>$B55-$A56</f>
        <v>0</v>
      </c>
      <c r="C56" s="144">
        <f>IF(OR($E56="Z",AND($E56="H",$D56="B")),$F56,IF(AND($D56="B",$E56="Ü"),-$F56,IF($E56="X",$F56*$AD56,IF(AND(E56="D",G56="B"),F56*0.2,IF(AND(D56="S",E56="H"),$F56*H56/100,0)))))</f>
        <v>0</v>
      </c>
      <c r="D56" s="145"/>
      <c r="E56" s="146"/>
      <c r="F56" s="147">
        <f>IF(AND(D56="G",E56="S"),ROUND(SUM($L$6:$L55)*H56/100,-2),IF(AND(D56="R",E56="S"),ROUND(SUM(N$6:N55)*H56/100,-2),IF(AND(D56="C",E56="S"),ROUND(SUM(P$6:P55)*H56/100,-2),IF(AND(D56="L",E56="S"),ROUND(SUM(R$6:R55)*H56/100,-2),IF(AND(D56="O",E56="S"),ROUND(SUM(T$6:T55)*H56/100,-2),IF(AND(D56="V",E56="S"),ROUND(SUM(V$6:V55)*H56/100,-2),IF(AND(D56="G",E56="Z"),ABS(ROUND(SUM(K$6:K55)*H56/100,-2)),IF(AND(D56="R",E56="Z"),ABS(ROUND(SUM(M$6:M55)*H56/100,-2)),IF(AND(D56="C",E56="Z"),ABS(ROUND(SUM(O$6:O55)*H56/100,-2)),IF(AND(D56="L",E56="Z"),ABS(ROUND(SUM(Q$6:Q55)*H56/100,-2)),IF(AND(D56="O",E56="Z"),ABS(ROUND(SUM(S$6:S55)*H56/100,-2)),IF(AND(D56="V",E56="Z"),ABS(ROUND(SUM(U$6:U55)*H56/100,-2)),IF(E56="X",ABS(ROUND(SUM(I$6:I55)*H56/100,-2)),IF(AND(D56="B",E56="H"),80000,0))))))))))))))</f>
        <v>0</v>
      </c>
      <c r="G56" s="148"/>
      <c r="H56" s="149">
        <v>5</v>
      </c>
      <c r="I56" s="144">
        <f>IF(AND($D56="S",$E56="H"),-$F56,IF(AND($D56="S",$E56="T"),$F56,0))</f>
        <v>0</v>
      </c>
      <c r="J56" s="150">
        <f>IF(AND($D56="S",OR($E56="Ü",$E56="T",$E56="A",$E56="D")),-$F56,IF(AND($G56="S",$E56="Ü"),$F56,IF(E56="S",$F56,IF(AND(D56="S",E56="H"),$F56*(100-H56)/100,IF(E56="X",-F56,0)))))</f>
        <v>0</v>
      </c>
      <c r="K56" s="151">
        <f>IF(AND($D56="G",$E56="H"),-$F56,IF(AND($D56="G",$E56="T"),$F56,0))</f>
        <v>0</v>
      </c>
      <c r="L56" s="152">
        <f>IF(AND($D56="G",$E56="H"),$F56,IF(AND($D56="G",NOT($E56="H")),-$F56,IF($G56="G",$F56,IF(AND($E56="B",NOT($D56="G")),$F56/($G$1-1),IF($E56="X",$F56*X56,0)))))</f>
        <v>0</v>
      </c>
      <c r="M56" s="153">
        <f>IF(AND($D56="R",$E56="H"),-$F56,IF(AND($D56="R",$E56="T"),$F56,0))</f>
        <v>0</v>
      </c>
      <c r="N56" s="152">
        <f>IF(AND($D56="R",$E56="H"),$F56,IF(AND($D56="R",NOT($E56="H")),-$F56,IF($G56="R",$F56,IF(AND($E56="B",NOT($D56="R")),$F56/($G$1-1),IF($E56="X",$F56*Y56,0)))))</f>
        <v>0</v>
      </c>
      <c r="O56" s="153">
        <f>IF(AND($D56="C",$E56="H"),-$F56,IF(AND($D56="C",$E56="T"),$F56,0))</f>
        <v>0</v>
      </c>
      <c r="P56" s="152">
        <f>IF($G$1&lt;3,0,IF(AND($D56="C",$E56="H"),$F56,IF(AND($D56="C",NOT($E56="H")),-$F56,IF($G56="C",$F56,IF(AND($E56="B",NOT($D56="C")),$F56/($G$1-1),IF($E56="X",$F56*Z56,0))))))</f>
        <v>0</v>
      </c>
      <c r="Q56" s="153">
        <f>IF(AND($D56="L",$E56="H"),-$F56,IF(AND($D56="L",$E56="T"),$F56,0))</f>
        <v>0</v>
      </c>
      <c r="R56" s="152">
        <f>IF($G$1&lt;4,0,IF(AND($D56="L",$E56="H"),$F56,IF(AND($D56="L",NOT($E56="H")),-$F56,IF($G56="L",$F56,IF(AND($E56="B",NOT($D56="L")),$F56/($G$1-1),IF($E56="X",$F56*AA56,0))))))</f>
        <v>0</v>
      </c>
      <c r="S56" s="153">
        <f>IF(AND($D56="O",$E56="H"),-$F56,IF(AND($D56="O",$E56="T"),$F56,0))</f>
        <v>0</v>
      </c>
      <c r="T56" s="152">
        <f>IF($G$1&lt;5,0,IF(AND($D56="O",$E56="H"),$F56,IF(AND($D56="O",NOT($E56="H")),-$F56,IF($G56="O",$F56,IF(AND($E56="B",NOT($D56="O")),$F56/($G$1-1),IF($E56="X",$F56*AB56,0))))))</f>
        <v>0</v>
      </c>
      <c r="U56" s="153">
        <f>IF(AND($D56="V",$E56="H"),-$F56,IF(AND($D56="V",$E56="T"),$F56,0))</f>
        <v>0</v>
      </c>
      <c r="V56" s="152">
        <f>IF($G$1&lt;6,0,IF(AND($D56="V",$E56="H"),$F56,IF(AND($D56="V",NOT($E56="H")),-$F56,IF($G56="V",$F56,IF(AND($E56="B",NOT($D56="V")),$F56/($G$1-1),IF($E56="X",($F56*AC56)-#REF!,0))))))</f>
        <v>0</v>
      </c>
      <c r="W56" s="154">
        <f>IF(AND(D56="S",E56="H"),1,IF(AND(D56="B",E56="H"),2,IF(AND(D56="G",E56="A"),3,IF(AND(D56="G",E56="D"),4,IF(AND(D56="R",E56="A"),5,IF(AND(D56="R",E56="D"),6,IF(AND(D56="C",E56="A"),7,IF(AND(D56="C",E56="D"),8,IF(AND(D56="L",E56="A"),9,IF(AND(D56="L",E56="D"),10,IF(AND(D56="O",E56="A"),11,IF(AND(D56="O",E56="D"),12,IF(AND(D56="V",E56="A"),13,IF(AND(D56="V",E56="D"),14,0))))))))))))))</f>
        <v>0</v>
      </c>
      <c r="X56" s="155">
        <f>IF(NOT(SUMIF($W$6:$W56,1,$I$6:$I56)=0),(SUMIF($W$6:$W56,3,$F$6:$F56)-SUMIF($AE$6:$AE56,3,$F$6:$F56))/ABS(SUMIF($W$6:$W56,1,$I$6:$I56)),0)</f>
        <v>0</v>
      </c>
      <c r="Y56" s="155">
        <f>IF(NOT(SUMIF($W$6:$W56,1,$I$6:$I56)=0),(SUMIF($W$6:$W56,5,$F$6:$F56)-SUMIF($AE$6:$AE56,5,$F$6:$F56))/ABS(SUMIF($W$6:$W56,1,$I$6:$I56)),0)</f>
        <v>0</v>
      </c>
      <c r="Z56" s="155">
        <f>IF(NOT(SUMIF($W$6:$W56,1,$I$6:$I56)=0),(SUMIF($W$6:$W56,7,$F$6:$F56)-SUMIF($AE$6:$AE56,7,$F$6:$F56))/ABS(SUMIF($W$6:$W56,1,$I$6:$I56)),0)</f>
        <v>0</v>
      </c>
      <c r="AA56" s="155">
        <f>IF(NOT(SUMIF($W$6:$W56,1,$I$6:$I56)=0),(SUMIF($W$6:$W56,9,$F$6:$F56)-SUMIF($AE$6:$AE56,9,$F$6:$F56))/ABS(SUMIF($W$6:$W56,1,$I$6:$I56)),0)</f>
        <v>0</v>
      </c>
      <c r="AB56" s="155">
        <f>IF(NOT(SUMIF($W$6:$W56,1,$I$6:$I56)=0),(SUMIF($W$6:$W56,11,$F$6:$F56)-SUMIF($AE$6:$AE56,11,$F$6:$F56))/ABS(SUMIF($W$6:$W56,1,$I$6:$I56)),0)</f>
        <v>0</v>
      </c>
      <c r="AC56" s="155">
        <f>IF(NOT(SUMIF($W$6:$W56,1,$I$6:$I56)=0),(SUMIF($W$6:$W56,13,$F$6:$F56)-SUMIF($AE$6:$AE56,13,$F$6:$F56))/ABS(SUMIF($W$6:$W56,1,$I$6:$I56)),0)</f>
        <v>0</v>
      </c>
      <c r="AD56" s="155">
        <f>IF(SUM($W$6:$W56)+SUM($AE$6:$AE56)=0,0,1-X56-Y56-Z56-AA56-AB56-AC56)</f>
        <v>0</v>
      </c>
      <c r="AE56" s="156">
        <f>IF(AND($D56="S",$E56="T"),1,IF(AND($D56="B",$E56="A"),2,IF(AND($G56="G",$E56="A"),3,IF(AND($G56="G",$E56="D"),4,IF(AND($G56="R",$E56="A"),5,IF(AND($G56="R",$E56="D"),6,IF(AND($G56="C",$E56="A"),7,IF(AND($G56="C",$E56="D"),8,IF(AND($G56="L",$E56="A"),9,IF(AND($G56="L",$E56="D"),10,IF(AND($G56="O",$E56="A"),11,IF(AND($G56="O",$E56="D"),12,IF(AND($G56="V",$E56="A"),13,IF(AND($G56="V",$E56="D"),14,IF(AND($E56="A",$G56="B"),15,0)))))))))))))))</f>
        <v>0</v>
      </c>
      <c r="AF56" s="157">
        <f>IF(AND(D56="B",E56="H"),A56,IF(AND(G56="B",OR(E56="A",E56="D")),A56,0))</f>
        <v>0</v>
      </c>
    </row>
    <row r="57" ht="12.7" customHeight="1">
      <c r="A57" s="143">
        <f>IF($E57="H",-$F57,IF($E57="T",$F57,IF(AND($E57="A",$G57="B"),$F57,IF(AND(E57="D",G57="B"),F57*0.8,0))))</f>
        <v>0</v>
      </c>
      <c r="B57" s="144">
        <f>$B56-$A57</f>
        <v>0</v>
      </c>
      <c r="C57" s="144">
        <f>IF(OR($E57="Z",AND($E57="H",$D57="B")),$F57,IF(AND($D57="B",$E57="Ü"),-$F57,IF($E57="X",$F57*$AD57,IF(AND(E57="D",G57="B"),F57*0.2,IF(AND(D57="S",E57="H"),$F57*H57/100,0)))))</f>
        <v>0</v>
      </c>
      <c r="D57" s="145"/>
      <c r="E57" s="146"/>
      <c r="F57" s="147">
        <f>IF(AND(D57="G",E57="S"),ROUND(SUM($L$6:$L56)*H57/100,-2),IF(AND(D57="R",E57="S"),ROUND(SUM(N$6:N56)*H57/100,-2),IF(AND(D57="C",E57="S"),ROUND(SUM(P$6:P56)*H57/100,-2),IF(AND(D57="L",E57="S"),ROUND(SUM(R$6:R56)*H57/100,-2),IF(AND(D57="O",E57="S"),ROUND(SUM(T$6:T56)*H57/100,-2),IF(AND(D57="V",E57="S"),ROUND(SUM(V$6:V56)*H57/100,-2),IF(AND(D57="G",E57="Z"),ABS(ROUND(SUM(K$6:K56)*H57/100,-2)),IF(AND(D57="R",E57="Z"),ABS(ROUND(SUM(M$6:M56)*H57/100,-2)),IF(AND(D57="C",E57="Z"),ABS(ROUND(SUM(O$6:O56)*H57/100,-2)),IF(AND(D57="L",E57="Z"),ABS(ROUND(SUM(Q$6:Q56)*H57/100,-2)),IF(AND(D57="O",E57="Z"),ABS(ROUND(SUM(S$6:S56)*H57/100,-2)),IF(AND(D57="V",E57="Z"),ABS(ROUND(SUM(U$6:U56)*H57/100,-2)),IF(E57="X",ABS(ROUND(SUM(I$6:I56)*H57/100,-2)),IF(AND(D57="B",E57="H"),80000,0))))))))))))))</f>
        <v>0</v>
      </c>
      <c r="G57" s="148"/>
      <c r="H57" s="149">
        <v>5</v>
      </c>
      <c r="I57" s="144">
        <f>IF(AND($D57="S",$E57="H"),-$F57,IF(AND($D57="S",$E57="T"),$F57,0))</f>
        <v>0</v>
      </c>
      <c r="J57" s="150">
        <f>IF(AND($D57="S",OR($E57="Ü",$E57="T",$E57="A",$E57="D")),-$F57,IF(AND($G57="S",$E57="Ü"),$F57,IF(E57="S",$F57,IF(AND(D57="S",E57="H"),$F57*(100-H57)/100,IF(E57="X",-F57,0)))))</f>
        <v>0</v>
      </c>
      <c r="K57" s="151">
        <f>IF(AND($D57="G",$E57="H"),-$F57,IF(AND($D57="G",$E57="T"),$F57,0))</f>
        <v>0</v>
      </c>
      <c r="L57" s="152">
        <f>IF(AND($D57="G",$E57="H"),$F57,IF(AND($D57="G",NOT($E57="H")),-$F57,IF($G57="G",$F57,IF(AND($E57="B",NOT($D57="G")),$F57/($G$1-1),IF($E57="X",$F57*X57,0)))))</f>
        <v>0</v>
      </c>
      <c r="M57" s="153">
        <f>IF(AND($D57="R",$E57="H"),-$F57,IF(AND($D57="R",$E57="T"),$F57,0))</f>
        <v>0</v>
      </c>
      <c r="N57" s="152">
        <f>IF(AND($D57="R",$E57="H"),$F57,IF(AND($D57="R",NOT($E57="H")),-$F57,IF($G57="R",$F57,IF(AND($E57="B",NOT($D57="R")),$F57/($G$1-1),IF($E57="X",$F57*Y57,0)))))</f>
        <v>0</v>
      </c>
      <c r="O57" s="153">
        <f>IF(AND($D57="C",$E57="H"),-$F57,IF(AND($D57="C",$E57="T"),$F57,0))</f>
        <v>0</v>
      </c>
      <c r="P57" s="152">
        <f>IF($G$1&lt;3,0,IF(AND($D57="C",$E57="H"),$F57,IF(AND($D57="C",NOT($E57="H")),-$F57,IF($G57="C",$F57,IF(AND($E57="B",NOT($D57="C")),$F57/($G$1-1),IF($E57="X",$F57*Z57,0))))))</f>
        <v>0</v>
      </c>
      <c r="Q57" s="153">
        <f>IF(AND($D57="L",$E57="H"),-$F57,IF(AND($D57="L",$E57="T"),$F57,0))</f>
        <v>0</v>
      </c>
      <c r="R57" s="152">
        <f>IF($G$1&lt;4,0,IF(AND($D57="L",$E57="H"),$F57,IF(AND($D57="L",NOT($E57="H")),-$F57,IF($G57="L",$F57,IF(AND($E57="B",NOT($D57="L")),$F57/($G$1-1),IF($E57="X",$F57*AA57,0))))))</f>
        <v>0</v>
      </c>
      <c r="S57" s="153">
        <f>IF(AND($D57="O",$E57="H"),-$F57,IF(AND($D57="O",$E57="T"),$F57,0))</f>
        <v>0</v>
      </c>
      <c r="T57" s="152">
        <f>IF($G$1&lt;5,0,IF(AND($D57="O",$E57="H"),$F57,IF(AND($D57="O",NOT($E57="H")),-$F57,IF($G57="O",$F57,IF(AND($E57="B",NOT($D57="O")),$F57/($G$1-1),IF($E57="X",$F57*AB57,0))))))</f>
        <v>0</v>
      </c>
      <c r="U57" s="153">
        <f>IF(AND($D57="V",$E57="H"),-$F57,IF(AND($D57="V",$E57="T"),$F57,0))</f>
        <v>0</v>
      </c>
      <c r="V57" s="152">
        <f>IF($G$1&lt;6,0,IF(AND($D57="V",$E57="H"),$F57,IF(AND($D57="V",NOT($E57="H")),-$F57,IF($G57="V",$F57,IF(AND($E57="B",NOT($D57="V")),$F57/($G$1-1),IF($E57="X",($F57*AC57)-#REF!,0))))))</f>
        <v>0</v>
      </c>
      <c r="W57" s="158">
        <f>IF(AND(D57="S",E57="H"),1,IF(AND(D57="B",E57="H"),2,IF(AND(D57="G",E57="A"),3,IF(AND(D57="G",E57="D"),4,IF(AND(D57="R",E57="A"),5,IF(AND(D57="R",E57="D"),6,IF(AND(D57="C",E57="A"),7,IF(AND(D57="C",E57="D"),8,IF(AND(D57="L",E57="A"),9,IF(AND(D57="L",E57="D"),10,IF(AND(D57="O",E57="A"),11,IF(AND(D57="O",E57="D"),12,IF(AND(D57="V",E57="A"),13,IF(AND(D57="V",E57="D"),14,0))))))))))))))</f>
        <v>0</v>
      </c>
      <c r="X57" s="159">
        <f>IF(NOT(SUMIF($W$6:$W57,1,$I$6:$I57)=0),(SUMIF($W$6:$W57,3,$F$6:$F57)-SUMIF($AE$6:$AE57,3,$F$6:$F57))/ABS(SUMIF($W$6:$W57,1,$I$6:$I57)),0)</f>
        <v>0</v>
      </c>
      <c r="Y57" s="159">
        <f>IF(NOT(SUMIF($W$6:$W57,1,$I$6:$I57)=0),(SUMIF($W$6:$W57,5,$F$6:$F57)-SUMIF($AE$6:$AE57,5,$F$6:$F57))/ABS(SUMIF($W$6:$W57,1,$I$6:$I57)),0)</f>
        <v>0</v>
      </c>
      <c r="Z57" s="159">
        <f>IF(NOT(SUMIF($W$6:$W57,1,$I$6:$I57)=0),(SUMIF($W$6:$W57,7,$F$6:$F57)-SUMIF($AE$6:$AE57,7,$F$6:$F57))/ABS(SUMIF($W$6:$W57,1,$I$6:$I57)),0)</f>
        <v>0</v>
      </c>
      <c r="AA57" s="159">
        <f>IF(NOT(SUMIF($W$6:$W57,1,$I$6:$I57)=0),(SUMIF($W$6:$W57,9,$F$6:$F57)-SUMIF($AE$6:$AE57,9,$F$6:$F57))/ABS(SUMIF($W$6:$W57,1,$I$6:$I57)),0)</f>
        <v>0</v>
      </c>
      <c r="AB57" s="159">
        <f>IF(NOT(SUMIF($W$6:$W57,1,$I$6:$I57)=0),(SUMIF($W$6:$W57,11,$F$6:$F57)-SUMIF($AE$6:$AE57,11,$F$6:$F57))/ABS(SUMIF($W$6:$W57,1,$I$6:$I57)),0)</f>
        <v>0</v>
      </c>
      <c r="AC57" s="159">
        <f>IF(NOT(SUMIF($W$6:$W57,1,$I$6:$I57)=0),(SUMIF($W$6:$W57,13,$F$6:$F57)-SUMIF($AE$6:$AE57,13,$F$6:$F57))/ABS(SUMIF($W$6:$W57,1,$I$6:$I57)),0)</f>
        <v>0</v>
      </c>
      <c r="AD57" s="159">
        <f>IF(SUM($W$6:$W57)+SUM($AE$6:$AE57)=0,0,1-X57-Y57-Z57-AA57-AB57-AC57)</f>
        <v>0</v>
      </c>
      <c r="AE57" s="160">
        <f>IF(AND($D57="S",$E57="T"),1,IF(AND($D57="B",$E57="A"),2,IF(AND($G57="G",$E57="A"),3,IF(AND($G57="G",$E57="D"),4,IF(AND($G57="R",$E57="A"),5,IF(AND($G57="R",$E57="D"),6,IF(AND($G57="C",$E57="A"),7,IF(AND($G57="C",$E57="D"),8,IF(AND($G57="L",$E57="A"),9,IF(AND($G57="L",$E57="D"),10,IF(AND($G57="O",$E57="A"),11,IF(AND($G57="O",$E57="D"),12,IF(AND($G57="V",$E57="A"),13,IF(AND($G57="V",$E57="D"),14,IF(AND($E57="A",$G57="B"),15,0)))))))))))))))</f>
        <v>0</v>
      </c>
      <c r="AF57" s="161">
        <f>IF(AND(D57="B",E57="H"),A57,IF(AND(G57="B",OR(E57="A",E57="D")),A57,0))</f>
        <v>0</v>
      </c>
    </row>
    <row r="58" ht="12.7" customHeight="1">
      <c r="A58" s="143">
        <f>IF($E58="H",-$F58,IF($E58="T",$F58,IF(AND($E58="A",$G58="B"),$F58,IF(AND(E58="D",G58="B"),F58*0.8,0))))</f>
        <v>0</v>
      </c>
      <c r="B58" s="144">
        <f>$B57-$A58</f>
        <v>0</v>
      </c>
      <c r="C58" s="144">
        <f>IF(OR($E58="Z",AND($E58="H",$D58="B")),$F58,IF(AND($D58="B",$E58="Ü"),-$F58,IF($E58="X",$F58*$AD58,IF(AND(E58="D",G58="B"),F58*0.2,IF(AND(D58="S",E58="H"),$F58*H58/100,0)))))</f>
        <v>0</v>
      </c>
      <c r="D58" s="145"/>
      <c r="E58" s="146"/>
      <c r="F58" s="147">
        <f>IF(AND(D58="G",E58="S"),ROUND(SUM($L$6:$L57)*H58/100,-2),IF(AND(D58="R",E58="S"),ROUND(SUM(N$6:N57)*H58/100,-2),IF(AND(D58="C",E58="S"),ROUND(SUM(P$6:P57)*H58/100,-2),IF(AND(D58="L",E58="S"),ROUND(SUM(R$6:R57)*H58/100,-2),IF(AND(D58="O",E58="S"),ROUND(SUM(T$6:T57)*H58/100,-2),IF(AND(D58="V",E58="S"),ROUND(SUM(V$6:V57)*H58/100,-2),IF(AND(D58="G",E58="Z"),ABS(ROUND(SUM(K$6:K57)*H58/100,-2)),IF(AND(D58="R",E58="Z"),ABS(ROUND(SUM(M$6:M57)*H58/100,-2)),IF(AND(D58="C",E58="Z"),ABS(ROUND(SUM(O$6:O57)*H58/100,-2)),IF(AND(D58="L",E58="Z"),ABS(ROUND(SUM(Q$6:Q57)*H58/100,-2)),IF(AND(D58="O",E58="Z"),ABS(ROUND(SUM(S$6:S57)*H58/100,-2)),IF(AND(D58="V",E58="Z"),ABS(ROUND(SUM(U$6:U57)*H58/100,-2)),IF(E58="X",ABS(ROUND(SUM(I$6:I57)*H58/100,-2)),IF(AND(D58="B",E58="H"),80000,0))))))))))))))</f>
        <v>0</v>
      </c>
      <c r="G58" s="148"/>
      <c r="H58" s="149">
        <v>5</v>
      </c>
      <c r="I58" s="144">
        <f>IF(AND($D58="S",$E58="H"),-$F58,IF(AND($D58="S",$E58="T"),$F58,0))</f>
        <v>0</v>
      </c>
      <c r="J58" s="150">
        <f>IF(AND($D58="S",OR($E58="Ü",$E58="T",$E58="A",$E58="D")),-$F58,IF(AND($G58="S",$E58="Ü"),$F58,IF(E58="S",$F58,IF(AND(D58="S",E58="H"),$F58*(100-H58)/100,IF(E58="X",-F58,0)))))</f>
        <v>0</v>
      </c>
      <c r="K58" s="151">
        <f>IF(AND($D58="G",$E58="H"),-$F58,IF(AND($D58="G",$E58="T"),$F58,0))</f>
        <v>0</v>
      </c>
      <c r="L58" s="152">
        <f>IF(AND($D58="G",$E58="H"),$F58,IF(AND($D58="G",NOT($E58="H")),-$F58,IF($G58="G",$F58,IF(AND($E58="B",NOT($D58="G")),$F58/($G$1-1),IF($E58="X",$F58*X58,0)))))</f>
        <v>0</v>
      </c>
      <c r="M58" s="153">
        <f>IF(AND($D58="R",$E58="H"),-$F58,IF(AND($D58="R",$E58="T"),$F58,0))</f>
        <v>0</v>
      </c>
      <c r="N58" s="152">
        <f>IF(AND($D58="R",$E58="H"),$F58,IF(AND($D58="R",NOT($E58="H")),-$F58,IF($G58="R",$F58,IF(AND($E58="B",NOT($D58="R")),$F58/($G$1-1),IF($E58="X",$F58*Y58,0)))))</f>
        <v>0</v>
      </c>
      <c r="O58" s="153">
        <f>IF(AND($D58="C",$E58="H"),-$F58,IF(AND($D58="C",$E58="T"),$F58,0))</f>
        <v>0</v>
      </c>
      <c r="P58" s="152">
        <f>IF($G$1&lt;3,0,IF(AND($D58="C",$E58="H"),$F58,IF(AND($D58="C",NOT($E58="H")),-$F58,IF($G58="C",$F58,IF(AND($E58="B",NOT($D58="C")),$F58/($G$1-1),IF($E58="X",$F58*Z58,0))))))</f>
        <v>0</v>
      </c>
      <c r="Q58" s="153">
        <f>IF(AND($D58="L",$E58="H"),-$F58,IF(AND($D58="L",$E58="T"),$F58,0))</f>
        <v>0</v>
      </c>
      <c r="R58" s="152">
        <f>IF($G$1&lt;4,0,IF(AND($D58="L",$E58="H"),$F58,IF(AND($D58="L",NOT($E58="H")),-$F58,IF($G58="L",$F58,IF(AND($E58="B",NOT($D58="L")),$F58/($G$1-1),IF($E58="X",$F58*AA58,0))))))</f>
        <v>0</v>
      </c>
      <c r="S58" s="153">
        <f>IF(AND($D58="O",$E58="H"),-$F58,IF(AND($D58="O",$E58="T"),$F58,0))</f>
        <v>0</v>
      </c>
      <c r="T58" s="152">
        <f>IF($G$1&lt;5,0,IF(AND($D58="O",$E58="H"),$F58,IF(AND($D58="O",NOT($E58="H")),-$F58,IF($G58="O",$F58,IF(AND($E58="B",NOT($D58="O")),$F58/($G$1-1),IF($E58="X",$F58*AB58,0))))))</f>
        <v>0</v>
      </c>
      <c r="U58" s="153">
        <f>IF(AND($D58="V",$E58="H"),-$F58,IF(AND($D58="V",$E58="T"),$F58,0))</f>
        <v>0</v>
      </c>
      <c r="V58" s="152">
        <f>IF($G$1&lt;6,0,IF(AND($D58="V",$E58="H"),$F58,IF(AND($D58="V",NOT($E58="H")),-$F58,IF($G58="V",$F58,IF(AND($E58="B",NOT($D58="V")),$F58/($G$1-1),IF($E58="X",($F58*AC58)-#REF!,0))))))</f>
        <v>0</v>
      </c>
      <c r="W58" s="154">
        <f>IF(AND(D58="S",E58="H"),1,IF(AND(D58="B",E58="H"),2,IF(AND(D58="G",E58="A"),3,IF(AND(D58="G",E58="D"),4,IF(AND(D58="R",E58="A"),5,IF(AND(D58="R",E58="D"),6,IF(AND(D58="C",E58="A"),7,IF(AND(D58="C",E58="D"),8,IF(AND(D58="L",E58="A"),9,IF(AND(D58="L",E58="D"),10,IF(AND(D58="O",E58="A"),11,IF(AND(D58="O",E58="D"),12,IF(AND(D58="V",E58="A"),13,IF(AND(D58="V",E58="D"),14,0))))))))))))))</f>
        <v>0</v>
      </c>
      <c r="X58" s="155">
        <f>IF(NOT(SUMIF($W$6:$W58,1,$I$6:$I58)=0),(SUMIF($W$6:$W58,3,$F$6:$F58)-SUMIF($AE$6:$AE58,3,$F$6:$F58))/ABS(SUMIF($W$6:$W58,1,$I$6:$I58)),0)</f>
        <v>0</v>
      </c>
      <c r="Y58" s="155">
        <f>IF(NOT(SUMIF($W$6:$W58,1,$I$6:$I58)=0),(SUMIF($W$6:$W58,5,$F$6:$F58)-SUMIF($AE$6:$AE58,5,$F$6:$F58))/ABS(SUMIF($W$6:$W58,1,$I$6:$I58)),0)</f>
        <v>0</v>
      </c>
      <c r="Z58" s="155">
        <f>IF(NOT(SUMIF($W$6:$W58,1,$I$6:$I58)=0),(SUMIF($W$6:$W58,7,$F$6:$F58)-SUMIF($AE$6:$AE58,7,$F$6:$F58))/ABS(SUMIF($W$6:$W58,1,$I$6:$I58)),0)</f>
        <v>0</v>
      </c>
      <c r="AA58" s="155">
        <f>IF(NOT(SUMIF($W$6:$W58,1,$I$6:$I58)=0),(SUMIF($W$6:$W58,9,$F$6:$F58)-SUMIF($AE$6:$AE58,9,$F$6:$F58))/ABS(SUMIF($W$6:$W58,1,$I$6:$I58)),0)</f>
        <v>0</v>
      </c>
      <c r="AB58" s="155">
        <f>IF(NOT(SUMIF($W$6:$W58,1,$I$6:$I58)=0),(SUMIF($W$6:$W58,11,$F$6:$F58)-SUMIF($AE$6:$AE58,11,$F$6:$F58))/ABS(SUMIF($W$6:$W58,1,$I$6:$I58)),0)</f>
        <v>0</v>
      </c>
      <c r="AC58" s="155">
        <f>IF(NOT(SUMIF($W$6:$W58,1,$I$6:$I58)=0),(SUMIF($W$6:$W58,13,$F$6:$F58)-SUMIF($AE$6:$AE58,13,$F$6:$F58))/ABS(SUMIF($W$6:$W58,1,$I$6:$I58)),0)</f>
        <v>0</v>
      </c>
      <c r="AD58" s="155">
        <f>IF(SUM($W$6:$W58)+SUM($AE$6:$AE58)=0,0,1-X58-Y58-Z58-AA58-AB58-AC58)</f>
        <v>0</v>
      </c>
      <c r="AE58" s="156">
        <f>IF(AND($D58="S",$E58="T"),1,IF(AND($D58="B",$E58="A"),2,IF(AND($G58="G",$E58="A"),3,IF(AND($G58="G",$E58="D"),4,IF(AND($G58="R",$E58="A"),5,IF(AND($G58="R",$E58="D"),6,IF(AND($G58="C",$E58="A"),7,IF(AND($G58="C",$E58="D"),8,IF(AND($G58="L",$E58="A"),9,IF(AND($G58="L",$E58="D"),10,IF(AND($G58="O",$E58="A"),11,IF(AND($G58="O",$E58="D"),12,IF(AND($G58="V",$E58="A"),13,IF(AND($G58="V",$E58="D"),14,IF(AND($E58="A",$G58="B"),15,0)))))))))))))))</f>
        <v>0</v>
      </c>
      <c r="AF58" s="157">
        <f>IF(AND(D58="B",E58="H"),A58,IF(AND(G58="B",OR(E58="A",E58="D")),A58,0))</f>
        <v>0</v>
      </c>
    </row>
    <row r="59" ht="12.7" customHeight="1">
      <c r="A59" s="143">
        <f>IF($E59="H",-$F59,IF($E59="T",$F59,IF(AND($E59="A",$G59="B"),$F59,IF(AND(E59="D",G59="B"),F59*0.8,0))))</f>
        <v>0</v>
      </c>
      <c r="B59" s="144">
        <f>$B58-$A59</f>
        <v>0</v>
      </c>
      <c r="C59" s="144">
        <f>IF(OR($E59="Z",AND($E59="H",$D59="B")),$F59,IF(AND($D59="B",$E59="Ü"),-$F59,IF($E59="X",$F59*$AD59,IF(AND(E59="D",G59="B"),F59*0.2,IF(AND(D59="S",E59="H"),$F59*H59/100,0)))))</f>
        <v>0</v>
      </c>
      <c r="D59" s="145"/>
      <c r="E59" s="146"/>
      <c r="F59" s="147">
        <f>IF(AND(D59="G",E59="S"),ROUND(SUM($L$6:$L58)*H59/100,-2),IF(AND(D59="R",E59="S"),ROUND(SUM(N$6:N58)*H59/100,-2),IF(AND(D59="C",E59="S"),ROUND(SUM(P$6:P58)*H59/100,-2),IF(AND(D59="L",E59="S"),ROUND(SUM(R$6:R58)*H59/100,-2),IF(AND(D59="O",E59="S"),ROUND(SUM(T$6:T58)*H59/100,-2),IF(AND(D59="V",E59="S"),ROUND(SUM(V$6:V58)*H59/100,-2),IF(AND(D59="G",E59="Z"),ABS(ROUND(SUM(K$6:K58)*H59/100,-2)),IF(AND(D59="R",E59="Z"),ABS(ROUND(SUM(M$6:M58)*H59/100,-2)),IF(AND(D59="C",E59="Z"),ABS(ROUND(SUM(O$6:O58)*H59/100,-2)),IF(AND(D59="L",E59="Z"),ABS(ROUND(SUM(Q$6:Q58)*H59/100,-2)),IF(AND(D59="O",E59="Z"),ABS(ROUND(SUM(S$6:S58)*H59/100,-2)),IF(AND(D59="V",E59="Z"),ABS(ROUND(SUM(U$6:U58)*H59/100,-2)),IF(E59="X",ABS(ROUND(SUM(I$6:I58)*H59/100,-2)),IF(AND(D59="B",E59="H"),80000,0))))))))))))))</f>
        <v>0</v>
      </c>
      <c r="G59" s="148"/>
      <c r="H59" s="149">
        <v>5</v>
      </c>
      <c r="I59" s="144">
        <f>IF(AND($D59="S",$E59="H"),-$F59,IF(AND($D59="S",$E59="T"),$F59,0))</f>
        <v>0</v>
      </c>
      <c r="J59" s="150">
        <f>IF(AND($D59="S",OR($E59="Ü",$E59="T",$E59="A",$E59="D")),-$F59,IF(AND($G59="S",$E59="Ü"),$F59,IF(E59="S",$F59,IF(AND(D59="S",E59="H"),$F59*(100-H59)/100,IF(E59="X",-F59,0)))))</f>
        <v>0</v>
      </c>
      <c r="K59" s="151">
        <f>IF(AND($D59="G",$E59="H"),-$F59,IF(AND($D59="G",$E59="T"),$F59,0))</f>
        <v>0</v>
      </c>
      <c r="L59" s="152">
        <f>IF(AND($D59="G",$E59="H"),$F59,IF(AND($D59="G",NOT($E59="H")),-$F59,IF($G59="G",$F59,IF(AND($E59="B",NOT($D59="G")),$F59/($G$1-1),IF($E59="X",$F59*X59,0)))))</f>
        <v>0</v>
      </c>
      <c r="M59" s="153">
        <f>IF(AND($D59="R",$E59="H"),-$F59,IF(AND($D59="R",$E59="T"),$F59,0))</f>
        <v>0</v>
      </c>
      <c r="N59" s="152">
        <f>IF(AND($D59="R",$E59="H"),$F59,IF(AND($D59="R",NOT($E59="H")),-$F59,IF($G59="R",$F59,IF(AND($E59="B",NOT($D59="R")),$F59/($G$1-1),IF($E59="X",$F59*Y59,0)))))</f>
        <v>0</v>
      </c>
      <c r="O59" s="153">
        <f>IF(AND($D59="C",$E59="H"),-$F59,IF(AND($D59="C",$E59="T"),$F59,0))</f>
        <v>0</v>
      </c>
      <c r="P59" s="152">
        <f>IF($G$1&lt;3,0,IF(AND($D59="C",$E59="H"),$F59,IF(AND($D59="C",NOT($E59="H")),-$F59,IF($G59="C",$F59,IF(AND($E59="B",NOT($D59="C")),$F59/($G$1-1),IF($E59="X",$F59*Z59,0))))))</f>
        <v>0</v>
      </c>
      <c r="Q59" s="153">
        <f>IF(AND($D59="L",$E59="H"),-$F59,IF(AND($D59="L",$E59="T"),$F59,0))</f>
        <v>0</v>
      </c>
      <c r="R59" s="152">
        <f>IF($G$1&lt;4,0,IF(AND($D59="L",$E59="H"),$F59,IF(AND($D59="L",NOT($E59="H")),-$F59,IF($G59="L",$F59,IF(AND($E59="B",NOT($D59="L")),$F59/($G$1-1),IF($E59="X",$F59*AA59,0))))))</f>
        <v>0</v>
      </c>
      <c r="S59" s="153">
        <f>IF(AND($D59="O",$E59="H"),-$F59,IF(AND($D59="O",$E59="T"),$F59,0))</f>
        <v>0</v>
      </c>
      <c r="T59" s="152">
        <f>IF($G$1&lt;5,0,IF(AND($D59="O",$E59="H"),$F59,IF(AND($D59="O",NOT($E59="H")),-$F59,IF($G59="O",$F59,IF(AND($E59="B",NOT($D59="O")),$F59/($G$1-1),IF($E59="X",$F59*AB59,0))))))</f>
        <v>0</v>
      </c>
      <c r="U59" s="153">
        <f>IF(AND($D59="V",$E59="H"),-$F59,IF(AND($D59="V",$E59="T"),$F59,0))</f>
        <v>0</v>
      </c>
      <c r="V59" s="152">
        <f>IF($G$1&lt;6,0,IF(AND($D59="V",$E59="H"),$F59,IF(AND($D59="V",NOT($E59="H")),-$F59,IF($G59="V",$F59,IF(AND($E59="B",NOT($D59="V")),$F59/($G$1-1),IF($E59="X",($F59*AC59)-#REF!,0))))))</f>
        <v>0</v>
      </c>
      <c r="W59" s="158">
        <f>IF(AND(D59="S",E59="H"),1,IF(AND(D59="B",E59="H"),2,IF(AND(D59="G",E59="A"),3,IF(AND(D59="G",E59="D"),4,IF(AND(D59="R",E59="A"),5,IF(AND(D59="R",E59="D"),6,IF(AND(D59="C",E59="A"),7,IF(AND(D59="C",E59="D"),8,IF(AND(D59="L",E59="A"),9,IF(AND(D59="L",E59="D"),10,IF(AND(D59="O",E59="A"),11,IF(AND(D59="O",E59="D"),12,IF(AND(D59="V",E59="A"),13,IF(AND(D59="V",E59="D"),14,0))))))))))))))</f>
        <v>0</v>
      </c>
      <c r="X59" s="159">
        <f>IF(NOT(SUMIF($W$6:$W59,1,$I$6:$I59)=0),(SUMIF($W$6:$W59,3,$F$6:$F59)-SUMIF($AE$6:$AE59,3,$F$6:$F59))/ABS(SUMIF($W$6:$W59,1,$I$6:$I59)),0)</f>
        <v>0</v>
      </c>
      <c r="Y59" s="159">
        <f>IF(NOT(SUMIF($W$6:$W59,1,$I$6:$I59)=0),(SUMIF($W$6:$W59,5,$F$6:$F59)-SUMIF($AE$6:$AE59,5,$F$6:$F59))/ABS(SUMIF($W$6:$W59,1,$I$6:$I59)),0)</f>
        <v>0</v>
      </c>
      <c r="Z59" s="159">
        <f>IF(NOT(SUMIF($W$6:$W59,1,$I$6:$I59)=0),(SUMIF($W$6:$W59,7,$F$6:$F59)-SUMIF($AE$6:$AE59,7,$F$6:$F59))/ABS(SUMIF($W$6:$W59,1,$I$6:$I59)),0)</f>
        <v>0</v>
      </c>
      <c r="AA59" s="159">
        <f>IF(NOT(SUMIF($W$6:$W59,1,$I$6:$I59)=0),(SUMIF($W$6:$W59,9,$F$6:$F59)-SUMIF($AE$6:$AE59,9,$F$6:$F59))/ABS(SUMIF($W$6:$W59,1,$I$6:$I59)),0)</f>
        <v>0</v>
      </c>
      <c r="AB59" s="159">
        <f>IF(NOT(SUMIF($W$6:$W59,1,$I$6:$I59)=0),(SUMIF($W$6:$W59,11,$F$6:$F59)-SUMIF($AE$6:$AE59,11,$F$6:$F59))/ABS(SUMIF($W$6:$W59,1,$I$6:$I59)),0)</f>
        <v>0</v>
      </c>
      <c r="AC59" s="159">
        <f>IF(NOT(SUMIF($W$6:$W59,1,$I$6:$I59)=0),(SUMIF($W$6:$W59,13,$F$6:$F59)-SUMIF($AE$6:$AE59,13,$F$6:$F59))/ABS(SUMIF($W$6:$W59,1,$I$6:$I59)),0)</f>
        <v>0</v>
      </c>
      <c r="AD59" s="159">
        <f>IF(SUM($W$6:$W59)+SUM($AE$6:$AE59)=0,0,1-X59-Y59-Z59-AA59-AB59-AC59)</f>
        <v>0</v>
      </c>
      <c r="AE59" s="160">
        <f>IF(AND($D59="S",$E59="T"),1,IF(AND($D59="B",$E59="A"),2,IF(AND($G59="G",$E59="A"),3,IF(AND($G59="G",$E59="D"),4,IF(AND($G59="R",$E59="A"),5,IF(AND($G59="R",$E59="D"),6,IF(AND($G59="C",$E59="A"),7,IF(AND($G59="C",$E59="D"),8,IF(AND($G59="L",$E59="A"),9,IF(AND($G59="L",$E59="D"),10,IF(AND($G59="O",$E59="A"),11,IF(AND($G59="O",$E59="D"),12,IF(AND($G59="V",$E59="A"),13,IF(AND($G59="V",$E59="D"),14,IF(AND($E59="A",$G59="B"),15,0)))))))))))))))</f>
        <v>0</v>
      </c>
      <c r="AF59" s="161">
        <f>IF(AND(D59="B",E59="H"),A59,IF(AND(G59="B",OR(E59="A",E59="D")),A59,0))</f>
        <v>0</v>
      </c>
    </row>
    <row r="60" ht="12.7" customHeight="1">
      <c r="A60" s="143">
        <f>IF($E60="H",-$F60,IF($E60="T",$F60,IF(AND($E60="A",$G60="B"),$F60,IF(AND(E60="D",G60="B"),F60*0.8,0))))</f>
        <v>0</v>
      </c>
      <c r="B60" s="144">
        <f>$B59-$A60</f>
        <v>0</v>
      </c>
      <c r="C60" s="144">
        <f>IF(OR($E60="Z",AND($E60="H",$D60="B")),$F60,IF(AND($D60="B",$E60="Ü"),-$F60,IF($E60="X",$F60*$AD60,IF(AND(E60="D",G60="B"),F60*0.2,IF(AND(D60="S",E60="H"),$F60*H60/100,0)))))</f>
        <v>0</v>
      </c>
      <c r="D60" s="145"/>
      <c r="E60" s="146"/>
      <c r="F60" s="147">
        <f>IF(AND(D60="G",E60="S"),ROUND(SUM($L$6:$L59)*H60/100,-2),IF(AND(D60="R",E60="S"),ROUND(SUM(N$6:N59)*H60/100,-2),IF(AND(D60="C",E60="S"),ROUND(SUM(P$6:P59)*H60/100,-2),IF(AND(D60="L",E60="S"),ROUND(SUM(R$6:R59)*H60/100,-2),IF(AND(D60="O",E60="S"),ROUND(SUM(T$6:T59)*H60/100,-2),IF(AND(D60="V",E60="S"),ROUND(SUM(V$6:V59)*H60/100,-2),IF(AND(D60="G",E60="Z"),ABS(ROUND(SUM(K$6:K59)*H60/100,-2)),IF(AND(D60="R",E60="Z"),ABS(ROUND(SUM(M$6:M59)*H60/100,-2)),IF(AND(D60="C",E60="Z"),ABS(ROUND(SUM(O$6:O59)*H60/100,-2)),IF(AND(D60="L",E60="Z"),ABS(ROUND(SUM(Q$6:Q59)*H60/100,-2)),IF(AND(D60="O",E60="Z"),ABS(ROUND(SUM(S$6:S59)*H60/100,-2)),IF(AND(D60="V",E60="Z"),ABS(ROUND(SUM(U$6:U59)*H60/100,-2)),IF(E60="X",ABS(ROUND(SUM(I$6:I59)*H60/100,-2)),IF(AND(D60="B",E60="H"),80000,0))))))))))))))</f>
        <v>0</v>
      </c>
      <c r="G60" s="148"/>
      <c r="H60" s="149">
        <v>5</v>
      </c>
      <c r="I60" s="144">
        <f>IF(AND($D60="S",$E60="H"),-$F60,IF(AND($D60="S",$E60="T"),$F60,0))</f>
        <v>0</v>
      </c>
      <c r="J60" s="150">
        <f>IF(AND($D60="S",OR($E60="Ü",$E60="T",$E60="A",$E60="D")),-$F60,IF(AND($G60="S",$E60="Ü"),$F60,IF(E60="S",$F60,IF(AND(D60="S",E60="H"),$F60*(100-H60)/100,IF(E60="X",-F60,0)))))</f>
        <v>0</v>
      </c>
      <c r="K60" s="151">
        <f>IF(AND($D60="G",$E60="H"),-$F60,IF(AND($D60="G",$E60="T"),$F60,0))</f>
        <v>0</v>
      </c>
      <c r="L60" s="152">
        <f>IF(AND($D60="G",$E60="H"),$F60,IF(AND($D60="G",NOT($E60="H")),-$F60,IF($G60="G",$F60,IF(AND($E60="B",NOT($D60="G")),$F60/($G$1-1),IF($E60="X",$F60*X60,0)))))</f>
        <v>0</v>
      </c>
      <c r="M60" s="153">
        <f>IF(AND($D60="R",$E60="H"),-$F60,IF(AND($D60="R",$E60="T"),$F60,0))</f>
        <v>0</v>
      </c>
      <c r="N60" s="152">
        <f>IF(AND($D60="R",$E60="H"),$F60,IF(AND($D60="R",NOT($E60="H")),-$F60,IF($G60="R",$F60,IF(AND($E60="B",NOT($D60="R")),$F60/($G$1-1),IF($E60="X",$F60*Y60,0)))))</f>
        <v>0</v>
      </c>
      <c r="O60" s="153">
        <f>IF(AND($D60="C",$E60="H"),-$F60,IF(AND($D60="C",$E60="T"),$F60,0))</f>
        <v>0</v>
      </c>
      <c r="P60" s="152">
        <f>IF($G$1&lt;3,0,IF(AND($D60="C",$E60="H"),$F60,IF(AND($D60="C",NOT($E60="H")),-$F60,IF($G60="C",$F60,IF(AND($E60="B",NOT($D60="C")),$F60/($G$1-1),IF($E60="X",$F60*Z60,0))))))</f>
        <v>0</v>
      </c>
      <c r="Q60" s="153">
        <f>IF(AND($D60="L",$E60="H"),-$F60,IF(AND($D60="L",$E60="T"),$F60,0))</f>
        <v>0</v>
      </c>
      <c r="R60" s="152">
        <f>IF($G$1&lt;4,0,IF(AND($D60="L",$E60="H"),$F60,IF(AND($D60="L",NOT($E60="H")),-$F60,IF($G60="L",$F60,IF(AND($E60="B",NOT($D60="L")),$F60/($G$1-1),IF($E60="X",$F60*AA60,0))))))</f>
        <v>0</v>
      </c>
      <c r="S60" s="153">
        <f>IF(AND($D60="O",$E60="H"),-$F60,IF(AND($D60="O",$E60="T"),$F60,0))</f>
        <v>0</v>
      </c>
      <c r="T60" s="152">
        <f>IF($G$1&lt;5,0,IF(AND($D60="O",$E60="H"),$F60,IF(AND($D60="O",NOT($E60="H")),-$F60,IF($G60="O",$F60,IF(AND($E60="B",NOT($D60="O")),$F60/($G$1-1),IF($E60="X",$F60*AB60,0))))))</f>
        <v>0</v>
      </c>
      <c r="U60" s="153">
        <f>IF(AND($D60="V",$E60="H"),-$F60,IF(AND($D60="V",$E60="T"),$F60,0))</f>
        <v>0</v>
      </c>
      <c r="V60" s="152">
        <f>IF($G$1&lt;6,0,IF(AND($D60="V",$E60="H"),$F60,IF(AND($D60="V",NOT($E60="H")),-$F60,IF($G60="V",$F60,IF(AND($E60="B",NOT($D60="V")),$F60/($G$1-1),IF($E60="X",($F60*AC60)-#REF!,0))))))</f>
        <v>0</v>
      </c>
      <c r="W60" s="154">
        <f>IF(AND(D60="S",E60="H"),1,IF(AND(D60="B",E60="H"),2,IF(AND(D60="G",E60="A"),3,IF(AND(D60="G",E60="D"),4,IF(AND(D60="R",E60="A"),5,IF(AND(D60="R",E60="D"),6,IF(AND(D60="C",E60="A"),7,IF(AND(D60="C",E60="D"),8,IF(AND(D60="L",E60="A"),9,IF(AND(D60="L",E60="D"),10,IF(AND(D60="O",E60="A"),11,IF(AND(D60="O",E60="D"),12,IF(AND(D60="V",E60="A"),13,IF(AND(D60="V",E60="D"),14,0))))))))))))))</f>
        <v>0</v>
      </c>
      <c r="X60" s="155">
        <f>IF(NOT(SUMIF($W$6:$W60,1,$I$6:$I60)=0),(SUMIF($W$6:$W60,3,$F$6:$F60)-SUMIF($AE$6:$AE60,3,$F$6:$F60))/ABS(SUMIF($W$6:$W60,1,$I$6:$I60)),0)</f>
        <v>0</v>
      </c>
      <c r="Y60" s="155">
        <f>IF(NOT(SUMIF($W$6:$W60,1,$I$6:$I60)=0),(SUMIF($W$6:$W60,5,$F$6:$F60)-SUMIF($AE$6:$AE60,5,$F$6:$F60))/ABS(SUMIF($W$6:$W60,1,$I$6:$I60)),0)</f>
        <v>0</v>
      </c>
      <c r="Z60" s="155">
        <f>IF(NOT(SUMIF($W$6:$W60,1,$I$6:$I60)=0),(SUMIF($W$6:$W60,7,$F$6:$F60)-SUMIF($AE$6:$AE60,7,$F$6:$F60))/ABS(SUMIF($W$6:$W60,1,$I$6:$I60)),0)</f>
        <v>0</v>
      </c>
      <c r="AA60" s="155">
        <f>IF(NOT(SUMIF($W$6:$W60,1,$I$6:$I60)=0),(SUMIF($W$6:$W60,9,$F$6:$F60)-SUMIF($AE$6:$AE60,9,$F$6:$F60))/ABS(SUMIF($W$6:$W60,1,$I$6:$I60)),0)</f>
        <v>0</v>
      </c>
      <c r="AB60" s="155">
        <f>IF(NOT(SUMIF($W$6:$W60,1,$I$6:$I60)=0),(SUMIF($W$6:$W60,11,$F$6:$F60)-SUMIF($AE$6:$AE60,11,$F$6:$F60))/ABS(SUMIF($W$6:$W60,1,$I$6:$I60)),0)</f>
        <v>0</v>
      </c>
      <c r="AC60" s="155">
        <f>IF(NOT(SUMIF($W$6:$W60,1,$I$6:$I60)=0),(SUMIF($W$6:$W60,13,$F$6:$F60)-SUMIF($AE$6:$AE60,13,$F$6:$F60))/ABS(SUMIF($W$6:$W60,1,$I$6:$I60)),0)</f>
        <v>0</v>
      </c>
      <c r="AD60" s="155">
        <f>IF(SUM($W$6:$W60)+SUM($AE$6:$AE60)=0,0,1-X60-Y60-Z60-AA60-AB60-AC60)</f>
        <v>0</v>
      </c>
      <c r="AE60" s="156">
        <f>IF(AND($D60="S",$E60="T"),1,IF(AND($D60="B",$E60="A"),2,IF(AND($G60="G",$E60="A"),3,IF(AND($G60="G",$E60="D"),4,IF(AND($G60="R",$E60="A"),5,IF(AND($G60="R",$E60="D"),6,IF(AND($G60="C",$E60="A"),7,IF(AND($G60="C",$E60="D"),8,IF(AND($G60="L",$E60="A"),9,IF(AND($G60="L",$E60="D"),10,IF(AND($G60="O",$E60="A"),11,IF(AND($G60="O",$E60="D"),12,IF(AND($G60="V",$E60="A"),13,IF(AND($G60="V",$E60="D"),14,IF(AND($E60="A",$G60="B"),15,0)))))))))))))))</f>
        <v>0</v>
      </c>
      <c r="AF60" s="157">
        <f>IF(AND(D60="B",E60="H"),A60,IF(AND(G60="B",OR(E60="A",E60="D")),A60,0))</f>
        <v>0</v>
      </c>
    </row>
    <row r="61" ht="12.7" customHeight="1">
      <c r="A61" s="143">
        <f>IF($E61="H",-$F61,IF($E61="T",$F61,IF(AND($E61="A",$G61="B"),$F61,IF(AND(E61="D",G61="B"),F61*0.8,0))))</f>
        <v>0</v>
      </c>
      <c r="B61" s="144">
        <f>$B60-$A61</f>
        <v>0</v>
      </c>
      <c r="C61" s="144">
        <f>IF(OR($E61="Z",AND($E61="H",$D61="B")),$F61,IF(AND($D61="B",$E61="Ü"),-$F61,IF($E61="X",$F61*$AD61,IF(AND(E61="D",G61="B"),F61*0.2,IF(AND(D61="S",E61="H"),$F61*H61/100,0)))))</f>
        <v>0</v>
      </c>
      <c r="D61" s="145"/>
      <c r="E61" s="146"/>
      <c r="F61" s="147">
        <f>IF(AND(D61="G",E61="S"),ROUND(SUM($L$6:$L60)*H61/100,-2),IF(AND(D61="R",E61="S"),ROUND(SUM(N$6:N60)*H61/100,-2),IF(AND(D61="C",E61="S"),ROUND(SUM(P$6:P60)*H61/100,-2),IF(AND(D61="L",E61="S"),ROUND(SUM(R$6:R60)*H61/100,-2),IF(AND(D61="O",E61="S"),ROUND(SUM(T$6:T60)*H61/100,-2),IF(AND(D61="V",E61="S"),ROUND(SUM(V$6:V60)*H61/100,-2),IF(AND(D61="G",E61="Z"),ABS(ROUND(SUM(K$6:K60)*H61/100,-2)),IF(AND(D61="R",E61="Z"),ABS(ROUND(SUM(M$6:M60)*H61/100,-2)),IF(AND(D61="C",E61="Z"),ABS(ROUND(SUM(O$6:O60)*H61/100,-2)),IF(AND(D61="L",E61="Z"),ABS(ROUND(SUM(Q$6:Q60)*H61/100,-2)),IF(AND(D61="O",E61="Z"),ABS(ROUND(SUM(S$6:S60)*H61/100,-2)),IF(AND(D61="V",E61="Z"),ABS(ROUND(SUM(U$6:U60)*H61/100,-2)),IF(E61="X",ABS(ROUND(SUM(I$6:I60)*H61/100,-2)),IF(AND(D61="B",E61="H"),80000,0))))))))))))))</f>
        <v>0</v>
      </c>
      <c r="G61" s="148"/>
      <c r="H61" s="149">
        <v>5</v>
      </c>
      <c r="I61" s="144">
        <f>IF(AND($D61="S",$E61="H"),-$F61,IF(AND($D61="S",$E61="T"),$F61,0))</f>
        <v>0</v>
      </c>
      <c r="J61" s="150">
        <f>IF(AND($D61="S",OR($E61="Ü",$E61="T",$E61="A",$E61="D")),-$F61,IF(AND($G61="S",$E61="Ü"),$F61,IF(E61="S",$F61,IF(AND(D61="S",E61="H"),$F61*(100-H61)/100,IF(E61="X",-F61,0)))))</f>
        <v>0</v>
      </c>
      <c r="K61" s="151">
        <f>IF(AND($D61="G",$E61="H"),-$F61,IF(AND($D61="G",$E61="T"),$F61,0))</f>
        <v>0</v>
      </c>
      <c r="L61" s="152">
        <f>IF(AND($D61="G",$E61="H"),$F61,IF(AND($D61="G",NOT($E61="H")),-$F61,IF($G61="G",$F61,IF(AND($E61="B",NOT($D61="G")),$F61/($G$1-1),IF($E61="X",$F61*X61,0)))))</f>
        <v>0</v>
      </c>
      <c r="M61" s="153">
        <f>IF(AND($D61="R",$E61="H"),-$F61,IF(AND($D61="R",$E61="T"),$F61,0))</f>
        <v>0</v>
      </c>
      <c r="N61" s="152">
        <f>IF(AND($D61="R",$E61="H"),$F61,IF(AND($D61="R",NOT($E61="H")),-$F61,IF($G61="R",$F61,IF(AND($E61="B",NOT($D61="R")),$F61/($G$1-1),IF($E61="X",$F61*Y61,0)))))</f>
        <v>0</v>
      </c>
      <c r="O61" s="153">
        <f>IF(AND($D61="C",$E61="H"),-$F61,IF(AND($D61="C",$E61="T"),$F61,0))</f>
        <v>0</v>
      </c>
      <c r="P61" s="152">
        <f>IF($G$1&lt;3,0,IF(AND($D61="C",$E61="H"),$F61,IF(AND($D61="C",NOT($E61="H")),-$F61,IF($G61="C",$F61,IF(AND($E61="B",NOT($D61="C")),$F61/($G$1-1),IF($E61="X",$F61*Z61,0))))))</f>
        <v>0</v>
      </c>
      <c r="Q61" s="153">
        <f>IF(AND($D61="L",$E61="H"),-$F61,IF(AND($D61="L",$E61="T"),$F61,0))</f>
        <v>0</v>
      </c>
      <c r="R61" s="152">
        <f>IF($G$1&lt;4,0,IF(AND($D61="L",$E61="H"),$F61,IF(AND($D61="L",NOT($E61="H")),-$F61,IF($G61="L",$F61,IF(AND($E61="B",NOT($D61="L")),$F61/($G$1-1),IF($E61="X",$F61*AA61,0))))))</f>
        <v>0</v>
      </c>
      <c r="S61" s="153">
        <f>IF(AND($D61="O",$E61="H"),-$F61,IF(AND($D61="O",$E61="T"),$F61,0))</f>
        <v>0</v>
      </c>
      <c r="T61" s="152">
        <f>IF($G$1&lt;5,0,IF(AND($D61="O",$E61="H"),$F61,IF(AND($D61="O",NOT($E61="H")),-$F61,IF($G61="O",$F61,IF(AND($E61="B",NOT($D61="O")),$F61/($G$1-1),IF($E61="X",$F61*AB61,0))))))</f>
        <v>0</v>
      </c>
      <c r="U61" s="153">
        <f>IF(AND($D61="V",$E61="H"),-$F61,IF(AND($D61="V",$E61="T"),$F61,0))</f>
        <v>0</v>
      </c>
      <c r="V61" s="152">
        <f>IF($G$1&lt;6,0,IF(AND($D61="V",$E61="H"),$F61,IF(AND($D61="V",NOT($E61="H")),-$F61,IF($G61="V",$F61,IF(AND($E61="B",NOT($D61="V")),$F61/($G$1-1),IF($E61="X",($F61*AC61)-#REF!,0))))))</f>
        <v>0</v>
      </c>
      <c r="W61" s="158">
        <f>IF(AND(D61="S",E61="H"),1,IF(AND(D61="B",E61="H"),2,IF(AND(D61="G",E61="A"),3,IF(AND(D61="G",E61="D"),4,IF(AND(D61="R",E61="A"),5,IF(AND(D61="R",E61="D"),6,IF(AND(D61="C",E61="A"),7,IF(AND(D61="C",E61="D"),8,IF(AND(D61="L",E61="A"),9,IF(AND(D61="L",E61="D"),10,IF(AND(D61="O",E61="A"),11,IF(AND(D61="O",E61="D"),12,IF(AND(D61="V",E61="A"),13,IF(AND(D61="V",E61="D"),14,0))))))))))))))</f>
        <v>0</v>
      </c>
      <c r="X61" s="159">
        <f>IF(NOT(SUMIF($W$6:$W61,1,$I$6:$I61)=0),(SUMIF($W$6:$W61,3,$F$6:$F61)-SUMIF($AE$6:$AE61,3,$F$6:$F61))/ABS(SUMIF($W$6:$W61,1,$I$6:$I61)),0)</f>
        <v>0</v>
      </c>
      <c r="Y61" s="159">
        <f>IF(NOT(SUMIF($W$6:$W61,1,$I$6:$I61)=0),(SUMIF($W$6:$W61,5,$F$6:$F61)-SUMIF($AE$6:$AE61,5,$F$6:$F61))/ABS(SUMIF($W$6:$W61,1,$I$6:$I61)),0)</f>
        <v>0</v>
      </c>
      <c r="Z61" s="159">
        <f>IF(NOT(SUMIF($W$6:$W61,1,$I$6:$I61)=0),(SUMIF($W$6:$W61,7,$F$6:$F61)-SUMIF($AE$6:$AE61,7,$F$6:$F61))/ABS(SUMIF($W$6:$W61,1,$I$6:$I61)),0)</f>
        <v>0</v>
      </c>
      <c r="AA61" s="159">
        <f>IF(NOT(SUMIF($W$6:$W61,1,$I$6:$I61)=0),(SUMIF($W$6:$W61,9,$F$6:$F61)-SUMIF($AE$6:$AE61,9,$F$6:$F61))/ABS(SUMIF($W$6:$W61,1,$I$6:$I61)),0)</f>
        <v>0</v>
      </c>
      <c r="AB61" s="159">
        <f>IF(NOT(SUMIF($W$6:$W61,1,$I$6:$I61)=0),(SUMIF($W$6:$W61,11,$F$6:$F61)-SUMIF($AE$6:$AE61,11,$F$6:$F61))/ABS(SUMIF($W$6:$W61,1,$I$6:$I61)),0)</f>
        <v>0</v>
      </c>
      <c r="AC61" s="159">
        <f>IF(NOT(SUMIF($W$6:$W61,1,$I$6:$I61)=0),(SUMIF($W$6:$W61,13,$F$6:$F61)-SUMIF($AE$6:$AE61,13,$F$6:$F61))/ABS(SUMIF($W$6:$W61,1,$I$6:$I61)),0)</f>
        <v>0</v>
      </c>
      <c r="AD61" s="159">
        <f>IF(SUM($W$6:$W61)+SUM($AE$6:$AE61)=0,0,1-X61-Y61-Z61-AA61-AB61-AC61)</f>
        <v>0</v>
      </c>
      <c r="AE61" s="160">
        <f>IF(AND($D61="S",$E61="T"),1,IF(AND($D61="B",$E61="A"),2,IF(AND($G61="G",$E61="A"),3,IF(AND($G61="G",$E61="D"),4,IF(AND($G61="R",$E61="A"),5,IF(AND($G61="R",$E61="D"),6,IF(AND($G61="C",$E61="A"),7,IF(AND($G61="C",$E61="D"),8,IF(AND($G61="L",$E61="A"),9,IF(AND($G61="L",$E61="D"),10,IF(AND($G61="O",$E61="A"),11,IF(AND($G61="O",$E61="D"),12,IF(AND($G61="V",$E61="A"),13,IF(AND($G61="V",$E61="D"),14,IF(AND($E61="A",$G61="B"),15,0)))))))))))))))</f>
        <v>0</v>
      </c>
      <c r="AF61" s="161">
        <f>IF(AND(D61="B",E61="H"),A61,IF(AND(G61="B",OR(E61="A",E61="D")),A61,0))</f>
        <v>0</v>
      </c>
    </row>
    <row r="62" ht="12.7" customHeight="1">
      <c r="A62" s="143">
        <f>IF($E62="H",-$F62,IF($E62="T",$F62,IF(AND($E62="A",$G62="B"),$F62,IF(AND(E62="D",G62="B"),F62*0.8,0))))</f>
        <v>0</v>
      </c>
      <c r="B62" s="144">
        <f>$B61-$A62</f>
        <v>0</v>
      </c>
      <c r="C62" s="144">
        <f>IF(OR($E62="Z",AND($E62="H",$D62="B")),$F62,IF(AND($D62="B",$E62="Ü"),-$F62,IF($E62="X",$F62*$AD62,IF(AND(E62="D",G62="B"),F62*0.2,IF(AND(D62="S",E62="H"),$F62*H62/100,0)))))</f>
        <v>0</v>
      </c>
      <c r="D62" s="145"/>
      <c r="E62" s="146"/>
      <c r="F62" s="147">
        <f>IF(AND(D62="G",E62="S"),ROUND(SUM($L$6:$L61)*H62/100,-2),IF(AND(D62="R",E62="S"),ROUND(SUM(N$6:N61)*H62/100,-2),IF(AND(D62="C",E62="S"),ROUND(SUM(P$6:P61)*H62/100,-2),IF(AND(D62="L",E62="S"),ROUND(SUM(R$6:R61)*H62/100,-2),IF(AND(D62="O",E62="S"),ROUND(SUM(T$6:T61)*H62/100,-2),IF(AND(D62="V",E62="S"),ROUND(SUM(V$6:V61)*H62/100,-2),IF(AND(D62="G",E62="Z"),ABS(ROUND(SUM(K$6:K61)*H62/100,-2)),IF(AND(D62="R",E62="Z"),ABS(ROUND(SUM(M$6:M61)*H62/100,-2)),IF(AND(D62="C",E62="Z"),ABS(ROUND(SUM(O$6:O61)*H62/100,-2)),IF(AND(D62="L",E62="Z"),ABS(ROUND(SUM(Q$6:Q61)*H62/100,-2)),IF(AND(D62="O",E62="Z"),ABS(ROUND(SUM(S$6:S61)*H62/100,-2)),IF(AND(D62="V",E62="Z"),ABS(ROUND(SUM(U$6:U61)*H62/100,-2)),IF(E62="X",ABS(ROUND(SUM(I$6:I61)*H62/100,-2)),IF(AND(D62="B",E62="H"),80000,0))))))))))))))</f>
        <v>0</v>
      </c>
      <c r="G62" s="148"/>
      <c r="H62" s="149">
        <v>5</v>
      </c>
      <c r="I62" s="144">
        <f>IF(AND($D62="S",$E62="H"),-$F62,IF(AND($D62="S",$E62="T"),$F62,0))</f>
        <v>0</v>
      </c>
      <c r="J62" s="150">
        <f>IF(AND($D62="S",OR($E62="Ü",$E62="T",$E62="A",$E62="D")),-$F62,IF(AND($G62="S",$E62="Ü"),$F62,IF(E62="S",$F62,IF(AND(D62="S",E62="H"),$F62*(100-H62)/100,IF(E62="X",-F62,0)))))</f>
        <v>0</v>
      </c>
      <c r="K62" s="151">
        <f>IF(AND($D62="G",$E62="H"),-$F62,IF(AND($D62="G",$E62="T"),$F62,0))</f>
        <v>0</v>
      </c>
      <c r="L62" s="152">
        <f>IF(AND($D62="G",$E62="H"),$F62,IF(AND($D62="G",NOT($E62="H")),-$F62,IF($G62="G",$F62,IF(AND($E62="B",NOT($D62="G")),$F62/($G$1-1),IF($E62="X",$F62*X62,0)))))</f>
        <v>0</v>
      </c>
      <c r="M62" s="153">
        <f>IF(AND($D62="R",$E62="H"),-$F62,IF(AND($D62="R",$E62="T"),$F62,0))</f>
        <v>0</v>
      </c>
      <c r="N62" s="152">
        <f>IF(AND($D62="R",$E62="H"),$F62,IF(AND($D62="R",NOT($E62="H")),-$F62,IF($G62="R",$F62,IF(AND($E62="B",NOT($D62="R")),$F62/($G$1-1),IF($E62="X",$F62*Y62,0)))))</f>
        <v>0</v>
      </c>
      <c r="O62" s="153">
        <f>IF(AND($D62="C",$E62="H"),-$F62,IF(AND($D62="C",$E62="T"),$F62,0))</f>
        <v>0</v>
      </c>
      <c r="P62" s="152">
        <f>IF($G$1&lt;3,0,IF(AND($D62="C",$E62="H"),$F62,IF(AND($D62="C",NOT($E62="H")),-$F62,IF($G62="C",$F62,IF(AND($E62="B",NOT($D62="C")),$F62/($G$1-1),IF($E62="X",$F62*Z62,0))))))</f>
        <v>0</v>
      </c>
      <c r="Q62" s="153">
        <f>IF(AND($D62="L",$E62="H"),-$F62,IF(AND($D62="L",$E62="T"),$F62,0))</f>
        <v>0</v>
      </c>
      <c r="R62" s="152">
        <f>IF($G$1&lt;4,0,IF(AND($D62="L",$E62="H"),$F62,IF(AND($D62="L",NOT($E62="H")),-$F62,IF($G62="L",$F62,IF(AND($E62="B",NOT($D62="L")),$F62/($G$1-1),IF($E62="X",$F62*AA62,0))))))</f>
        <v>0</v>
      </c>
      <c r="S62" s="153">
        <f>IF(AND($D62="O",$E62="H"),-$F62,IF(AND($D62="O",$E62="T"),$F62,0))</f>
        <v>0</v>
      </c>
      <c r="T62" s="152">
        <f>IF($G$1&lt;5,0,IF(AND($D62="O",$E62="H"),$F62,IF(AND($D62="O",NOT($E62="H")),-$F62,IF($G62="O",$F62,IF(AND($E62="B",NOT($D62="O")),$F62/($G$1-1),IF($E62="X",$F62*AB62,0))))))</f>
        <v>0</v>
      </c>
      <c r="U62" s="153">
        <f>IF(AND($D62="V",$E62="H"),-$F62,IF(AND($D62="V",$E62="T"),$F62,0))</f>
        <v>0</v>
      </c>
      <c r="V62" s="152">
        <f>IF($G$1&lt;6,0,IF(AND($D62="V",$E62="H"),$F62,IF(AND($D62="V",NOT($E62="H")),-$F62,IF($G62="V",$F62,IF(AND($E62="B",NOT($D62="V")),$F62/($G$1-1),IF($E62="X",($F62*AC62)-#REF!,0))))))</f>
        <v>0</v>
      </c>
      <c r="W62" s="154">
        <f>IF(AND(D62="S",E62="H"),1,IF(AND(D62="B",E62="H"),2,IF(AND(D62="G",E62="A"),3,IF(AND(D62="G",E62="D"),4,IF(AND(D62="R",E62="A"),5,IF(AND(D62="R",E62="D"),6,IF(AND(D62="C",E62="A"),7,IF(AND(D62="C",E62="D"),8,IF(AND(D62="L",E62="A"),9,IF(AND(D62="L",E62="D"),10,IF(AND(D62="O",E62="A"),11,IF(AND(D62="O",E62="D"),12,IF(AND(D62="V",E62="A"),13,IF(AND(D62="V",E62="D"),14,0))))))))))))))</f>
        <v>0</v>
      </c>
      <c r="X62" s="155">
        <f>IF(NOT(SUMIF($W$6:$W62,1,$I$6:$I62)=0),(SUMIF($W$6:$W62,3,$F$6:$F62)-SUMIF($AE$6:$AE62,3,$F$6:$F62))/ABS(SUMIF($W$6:$W62,1,$I$6:$I62)),0)</f>
        <v>0</v>
      </c>
      <c r="Y62" s="155">
        <f>IF(NOT(SUMIF($W$6:$W62,1,$I$6:$I62)=0),(SUMIF($W$6:$W62,5,$F$6:$F62)-SUMIF($AE$6:$AE62,5,$F$6:$F62))/ABS(SUMIF($W$6:$W62,1,$I$6:$I62)),0)</f>
        <v>0</v>
      </c>
      <c r="Z62" s="155">
        <f>IF(NOT(SUMIF($W$6:$W62,1,$I$6:$I62)=0),(SUMIF($W$6:$W62,7,$F$6:$F62)-SUMIF($AE$6:$AE62,7,$F$6:$F62))/ABS(SUMIF($W$6:$W62,1,$I$6:$I62)),0)</f>
        <v>0</v>
      </c>
      <c r="AA62" s="155">
        <f>IF(NOT(SUMIF($W$6:$W62,1,$I$6:$I62)=0),(SUMIF($W$6:$W62,9,$F$6:$F62)-SUMIF($AE$6:$AE62,9,$F$6:$F62))/ABS(SUMIF($W$6:$W62,1,$I$6:$I62)),0)</f>
        <v>0</v>
      </c>
      <c r="AB62" s="155">
        <f>IF(NOT(SUMIF($W$6:$W62,1,$I$6:$I62)=0),(SUMIF($W$6:$W62,11,$F$6:$F62)-SUMIF($AE$6:$AE62,11,$F$6:$F62))/ABS(SUMIF($W$6:$W62,1,$I$6:$I62)),0)</f>
        <v>0</v>
      </c>
      <c r="AC62" s="155">
        <f>IF(NOT(SUMIF($W$6:$W62,1,$I$6:$I62)=0),(SUMIF($W$6:$W62,13,$F$6:$F62)-SUMIF($AE$6:$AE62,13,$F$6:$F62))/ABS(SUMIF($W$6:$W62,1,$I$6:$I62)),0)</f>
        <v>0</v>
      </c>
      <c r="AD62" s="155">
        <f>IF(SUM($W$6:$W62)+SUM($AE$6:$AE62)=0,0,1-X62-Y62-Z62-AA62-AB62-AC62)</f>
        <v>0</v>
      </c>
      <c r="AE62" s="156">
        <f>IF(AND($D62="S",$E62="T"),1,IF(AND($D62="B",$E62="A"),2,IF(AND($G62="G",$E62="A"),3,IF(AND($G62="G",$E62="D"),4,IF(AND($G62="R",$E62="A"),5,IF(AND($G62="R",$E62="D"),6,IF(AND($G62="C",$E62="A"),7,IF(AND($G62="C",$E62="D"),8,IF(AND($G62="L",$E62="A"),9,IF(AND($G62="L",$E62="D"),10,IF(AND($G62="O",$E62="A"),11,IF(AND($G62="O",$E62="D"),12,IF(AND($G62="V",$E62="A"),13,IF(AND($G62="V",$E62="D"),14,IF(AND($E62="A",$G62="B"),15,0)))))))))))))))</f>
        <v>0</v>
      </c>
      <c r="AF62" s="157">
        <f>IF(AND(D62="B",E62="H"),A62,IF(AND(G62="B",OR(E62="A",E62="D")),A62,0))</f>
        <v>0</v>
      </c>
    </row>
    <row r="63" ht="12.7" customHeight="1">
      <c r="A63" s="143">
        <f>IF($E63="H",-$F63,IF($E63="T",$F63,IF(AND($E63="A",$G63="B"),$F63,IF(AND(E63="D",G63="B"),F63*0.8,0))))</f>
        <v>0</v>
      </c>
      <c r="B63" s="144">
        <f>$B62-$A63</f>
        <v>0</v>
      </c>
      <c r="C63" s="144">
        <f>IF(OR($E63="Z",AND($E63="H",$D63="B")),$F63,IF(AND($D63="B",$E63="Ü"),-$F63,IF($E63="X",$F63*$AD63,IF(AND(E63="D",G63="B"),F63*0.2,IF(AND(D63="S",E63="H"),$F63*H63/100,0)))))</f>
        <v>0</v>
      </c>
      <c r="D63" s="145"/>
      <c r="E63" s="146"/>
      <c r="F63" s="147">
        <f>IF(AND(D63="G",E63="S"),ROUND(SUM($L$6:$L62)*H63/100,-2),IF(AND(D63="R",E63="S"),ROUND(SUM(N$6:N62)*H63/100,-2),IF(AND(D63="C",E63="S"),ROUND(SUM(P$6:P62)*H63/100,-2),IF(AND(D63="L",E63="S"),ROUND(SUM(R$6:R62)*H63/100,-2),IF(AND(D63="O",E63="S"),ROUND(SUM(T$6:T62)*H63/100,-2),IF(AND(D63="V",E63="S"),ROUND(SUM(V$6:V62)*H63/100,-2),IF(AND(D63="G",E63="Z"),ABS(ROUND(SUM(K$6:K62)*H63/100,-2)),IF(AND(D63="R",E63="Z"),ABS(ROUND(SUM(M$6:M62)*H63/100,-2)),IF(AND(D63="C",E63="Z"),ABS(ROUND(SUM(O$6:O62)*H63/100,-2)),IF(AND(D63="L",E63="Z"),ABS(ROUND(SUM(Q$6:Q62)*H63/100,-2)),IF(AND(D63="O",E63="Z"),ABS(ROUND(SUM(S$6:S62)*H63/100,-2)),IF(AND(D63="V",E63="Z"),ABS(ROUND(SUM(U$6:U62)*H63/100,-2)),IF(E63="X",ABS(ROUND(SUM(I$6:I62)*H63/100,-2)),IF(AND(D63="B",E63="H"),80000,0))))))))))))))</f>
        <v>0</v>
      </c>
      <c r="G63" s="148"/>
      <c r="H63" s="149">
        <v>5</v>
      </c>
      <c r="I63" s="144">
        <f>IF(AND($D63="S",$E63="H"),-$F63,IF(AND($D63="S",$E63="T"),$F63,0))</f>
        <v>0</v>
      </c>
      <c r="J63" s="150">
        <f>IF(AND($D63="S",OR($E63="Ü",$E63="T",$E63="A",$E63="D")),-$F63,IF(AND($G63="S",$E63="Ü"),$F63,IF(E63="S",$F63,IF(AND(D63="S",E63="H"),$F63*(100-H63)/100,IF(E63="X",-F63,0)))))</f>
        <v>0</v>
      </c>
      <c r="K63" s="151">
        <f>IF(AND($D63="G",$E63="H"),-$F63,IF(AND($D63="G",$E63="T"),$F63,0))</f>
        <v>0</v>
      </c>
      <c r="L63" s="152">
        <f>IF(AND($D63="G",$E63="H"),$F63,IF(AND($D63="G",NOT($E63="H")),-$F63,IF($G63="G",$F63,IF(AND($E63="B",NOT($D63="G")),$F63/($G$1-1),IF($E63="X",$F63*X63,0)))))</f>
        <v>0</v>
      </c>
      <c r="M63" s="153">
        <f>IF(AND($D63="R",$E63="H"),-$F63,IF(AND($D63="R",$E63="T"),$F63,0))</f>
        <v>0</v>
      </c>
      <c r="N63" s="152">
        <f>IF(AND($D63="R",$E63="H"),$F63,IF(AND($D63="R",NOT($E63="H")),-$F63,IF($G63="R",$F63,IF(AND($E63="B",NOT($D63="R")),$F63/($G$1-1),IF($E63="X",$F63*Y63,0)))))</f>
        <v>0</v>
      </c>
      <c r="O63" s="153">
        <f>IF(AND($D63="C",$E63="H"),-$F63,IF(AND($D63="C",$E63="T"),$F63,0))</f>
        <v>0</v>
      </c>
      <c r="P63" s="152">
        <f>IF($G$1&lt;3,0,IF(AND($D63="C",$E63="H"),$F63,IF(AND($D63="C",NOT($E63="H")),-$F63,IF($G63="C",$F63,IF(AND($E63="B",NOT($D63="C")),$F63/($G$1-1),IF($E63="X",$F63*Z63,0))))))</f>
        <v>0</v>
      </c>
      <c r="Q63" s="153">
        <f>IF(AND($D63="L",$E63="H"),-$F63,IF(AND($D63="L",$E63="T"),$F63,0))</f>
        <v>0</v>
      </c>
      <c r="R63" s="152">
        <f>IF($G$1&lt;4,0,IF(AND($D63="L",$E63="H"),$F63,IF(AND($D63="L",NOT($E63="H")),-$F63,IF($G63="L",$F63,IF(AND($E63="B",NOT($D63="L")),$F63/($G$1-1),IF($E63="X",$F63*AA63,0))))))</f>
        <v>0</v>
      </c>
      <c r="S63" s="153">
        <f>IF(AND($D63="O",$E63="H"),-$F63,IF(AND($D63="O",$E63="T"),$F63,0))</f>
        <v>0</v>
      </c>
      <c r="T63" s="152">
        <f>IF($G$1&lt;5,0,IF(AND($D63="O",$E63="H"),$F63,IF(AND($D63="O",NOT($E63="H")),-$F63,IF($G63="O",$F63,IF(AND($E63="B",NOT($D63="O")),$F63/($G$1-1),IF($E63="X",$F63*AB63,0))))))</f>
        <v>0</v>
      </c>
      <c r="U63" s="153">
        <f>IF(AND($D63="V",$E63="H"),-$F63,IF(AND($D63="V",$E63="T"),$F63,0))</f>
        <v>0</v>
      </c>
      <c r="V63" s="152">
        <f>IF($G$1&lt;6,0,IF(AND($D63="V",$E63="H"),$F63,IF(AND($D63="V",NOT($E63="H")),-$F63,IF($G63="V",$F63,IF(AND($E63="B",NOT($D63="V")),$F63/($G$1-1),IF($E63="X",($F63*AC63)-#REF!,0))))))</f>
        <v>0</v>
      </c>
      <c r="W63" s="158">
        <f>IF(AND(D63="S",E63="H"),1,IF(AND(D63="B",E63="H"),2,IF(AND(D63="G",E63="A"),3,IF(AND(D63="G",E63="D"),4,IF(AND(D63="R",E63="A"),5,IF(AND(D63="R",E63="D"),6,IF(AND(D63="C",E63="A"),7,IF(AND(D63="C",E63="D"),8,IF(AND(D63="L",E63="A"),9,IF(AND(D63="L",E63="D"),10,IF(AND(D63="O",E63="A"),11,IF(AND(D63="O",E63="D"),12,IF(AND(D63="V",E63="A"),13,IF(AND(D63="V",E63="D"),14,0))))))))))))))</f>
        <v>0</v>
      </c>
      <c r="X63" s="159">
        <f>IF(NOT(SUMIF($W$6:$W63,1,$I$6:$I63)=0),(SUMIF($W$6:$W63,3,$F$6:$F63)-SUMIF($AE$6:$AE63,3,$F$6:$F63))/ABS(SUMIF($W$6:$W63,1,$I$6:$I63)),0)</f>
        <v>0</v>
      </c>
      <c r="Y63" s="159">
        <f>IF(NOT(SUMIF($W$6:$W63,1,$I$6:$I63)=0),(SUMIF($W$6:$W63,5,$F$6:$F63)-SUMIF($AE$6:$AE63,5,$F$6:$F63))/ABS(SUMIF($W$6:$W63,1,$I$6:$I63)),0)</f>
        <v>0</v>
      </c>
      <c r="Z63" s="159">
        <f>IF(NOT(SUMIF($W$6:$W63,1,$I$6:$I63)=0),(SUMIF($W$6:$W63,7,$F$6:$F63)-SUMIF($AE$6:$AE63,7,$F$6:$F63))/ABS(SUMIF($W$6:$W63,1,$I$6:$I63)),0)</f>
        <v>0</v>
      </c>
      <c r="AA63" s="159">
        <f>IF(NOT(SUMIF($W$6:$W63,1,$I$6:$I63)=0),(SUMIF($W$6:$W63,9,$F$6:$F63)-SUMIF($AE$6:$AE63,9,$F$6:$F63))/ABS(SUMIF($W$6:$W63,1,$I$6:$I63)),0)</f>
        <v>0</v>
      </c>
      <c r="AB63" s="159">
        <f>IF(NOT(SUMIF($W$6:$W63,1,$I$6:$I63)=0),(SUMIF($W$6:$W63,11,$F$6:$F63)-SUMIF($AE$6:$AE63,11,$F$6:$F63))/ABS(SUMIF($W$6:$W63,1,$I$6:$I63)),0)</f>
        <v>0</v>
      </c>
      <c r="AC63" s="159">
        <f>IF(NOT(SUMIF($W$6:$W63,1,$I$6:$I63)=0),(SUMIF($W$6:$W63,13,$F$6:$F63)-SUMIF($AE$6:$AE63,13,$F$6:$F63))/ABS(SUMIF($W$6:$W63,1,$I$6:$I63)),0)</f>
        <v>0</v>
      </c>
      <c r="AD63" s="159">
        <f>IF(SUM($W$6:$W63)+SUM($AE$6:$AE63)=0,0,1-X63-Y63-Z63-AA63-AB63-AC63)</f>
        <v>0</v>
      </c>
      <c r="AE63" s="160">
        <f>IF(AND($D63="S",$E63="T"),1,IF(AND($D63="B",$E63="A"),2,IF(AND($G63="G",$E63="A"),3,IF(AND($G63="G",$E63="D"),4,IF(AND($G63="R",$E63="A"),5,IF(AND($G63="R",$E63="D"),6,IF(AND($G63="C",$E63="A"),7,IF(AND($G63="C",$E63="D"),8,IF(AND($G63="L",$E63="A"),9,IF(AND($G63="L",$E63="D"),10,IF(AND($G63="O",$E63="A"),11,IF(AND($G63="O",$E63="D"),12,IF(AND($G63="V",$E63="A"),13,IF(AND($G63="V",$E63="D"),14,IF(AND($E63="A",$G63="B"),15,0)))))))))))))))</f>
        <v>0</v>
      </c>
      <c r="AF63" s="161">
        <f>IF(AND(D63="B",E63="H"),A63,IF(AND(G63="B",OR(E63="A",E63="D")),A63,0))</f>
        <v>0</v>
      </c>
    </row>
    <row r="64" ht="12.7" customHeight="1">
      <c r="A64" s="143">
        <f>IF($E64="H",-$F64,IF($E64="T",$F64,IF(AND($E64="A",$G64="B"),$F64,IF(AND(E64="D",G64="B"),F64*0.8,0))))</f>
        <v>0</v>
      </c>
      <c r="B64" s="144">
        <f>$B63-$A64</f>
        <v>0</v>
      </c>
      <c r="C64" s="144">
        <f>IF(OR($E64="Z",AND($E64="H",$D64="B")),$F64,IF(AND($D64="B",$E64="Ü"),-$F64,IF($E64="X",$F64*$AD64,IF(AND(E64="D",G64="B"),F64*0.2,IF(AND(D64="S",E64="H"),$F64*H64/100,0)))))</f>
        <v>0</v>
      </c>
      <c r="D64" s="145"/>
      <c r="E64" s="146"/>
      <c r="F64" s="147">
        <f>IF(AND(D64="G",E64="S"),ROUND(SUM($L$6:$L63)*H64/100,-2),IF(AND(D64="R",E64="S"),ROUND(SUM(N$6:N63)*H64/100,-2),IF(AND(D64="C",E64="S"),ROUND(SUM(P$6:P63)*H64/100,-2),IF(AND(D64="L",E64="S"),ROUND(SUM(R$6:R63)*H64/100,-2),IF(AND(D64="O",E64="S"),ROUND(SUM(T$6:T63)*H64/100,-2),IF(AND(D64="V",E64="S"),ROUND(SUM(V$6:V63)*H64/100,-2),IF(AND(D64="G",E64="Z"),ABS(ROUND(SUM(K$6:K63)*H64/100,-2)),IF(AND(D64="R",E64="Z"),ABS(ROUND(SUM(M$6:M63)*H64/100,-2)),IF(AND(D64="C",E64="Z"),ABS(ROUND(SUM(O$6:O63)*H64/100,-2)),IF(AND(D64="L",E64="Z"),ABS(ROUND(SUM(Q$6:Q63)*H64/100,-2)),IF(AND(D64="O",E64="Z"),ABS(ROUND(SUM(S$6:S63)*H64/100,-2)),IF(AND(D64="V",E64="Z"),ABS(ROUND(SUM(U$6:U63)*H64/100,-2)),IF(E64="X",ABS(ROUND(SUM(I$6:I63)*H64/100,-2)),IF(AND(D64="B",E64="H"),80000,0))))))))))))))</f>
        <v>0</v>
      </c>
      <c r="G64" s="148"/>
      <c r="H64" s="149">
        <v>5</v>
      </c>
      <c r="I64" s="144">
        <f>IF(AND($D64="S",$E64="H"),-$F64,IF(AND($D64="S",$E64="T"),$F64,0))</f>
        <v>0</v>
      </c>
      <c r="J64" s="150">
        <f>IF(AND($D64="S",OR($E64="Ü",$E64="T",$E64="A",$E64="D")),-$F64,IF(AND($G64="S",$E64="Ü"),$F64,IF(E64="S",$F64,IF(AND(D64="S",E64="H"),$F64*(100-H64)/100,IF(E64="X",-F64,0)))))</f>
        <v>0</v>
      </c>
      <c r="K64" s="151">
        <f>IF(AND($D64="G",$E64="H"),-$F64,IF(AND($D64="G",$E64="T"),$F64,0))</f>
        <v>0</v>
      </c>
      <c r="L64" s="152">
        <f>IF(AND($D64="G",$E64="H"),$F64,IF(AND($D64="G",NOT($E64="H")),-$F64,IF($G64="G",$F64,IF(AND($E64="B",NOT($D64="G")),$F64/($G$1-1),IF($E64="X",$F64*X64,0)))))</f>
        <v>0</v>
      </c>
      <c r="M64" s="153">
        <f>IF(AND($D64="R",$E64="H"),-$F64,IF(AND($D64="R",$E64="T"),$F64,0))</f>
        <v>0</v>
      </c>
      <c r="N64" s="152">
        <f>IF(AND($D64="R",$E64="H"),$F64,IF(AND($D64="R",NOT($E64="H")),-$F64,IF($G64="R",$F64,IF(AND($E64="B",NOT($D64="R")),$F64/($G$1-1),IF($E64="X",$F64*Y64,0)))))</f>
        <v>0</v>
      </c>
      <c r="O64" s="153">
        <f>IF(AND($D64="C",$E64="H"),-$F64,IF(AND($D64="C",$E64="T"),$F64,0))</f>
        <v>0</v>
      </c>
      <c r="P64" s="152">
        <f>IF($G$1&lt;3,0,IF(AND($D64="C",$E64="H"),$F64,IF(AND($D64="C",NOT($E64="H")),-$F64,IF($G64="C",$F64,IF(AND($E64="B",NOT($D64="C")),$F64/($G$1-1),IF($E64="X",$F64*Z64,0))))))</f>
        <v>0</v>
      </c>
      <c r="Q64" s="153">
        <f>IF(AND($D64="L",$E64="H"),-$F64,IF(AND($D64="L",$E64="T"),$F64,0))</f>
        <v>0</v>
      </c>
      <c r="R64" s="152">
        <f>IF($G$1&lt;4,0,IF(AND($D64="L",$E64="H"),$F64,IF(AND($D64="L",NOT($E64="H")),-$F64,IF($G64="L",$F64,IF(AND($E64="B",NOT($D64="L")),$F64/($G$1-1),IF($E64="X",$F64*AA64,0))))))</f>
        <v>0</v>
      </c>
      <c r="S64" s="153">
        <f>IF(AND($D64="O",$E64="H"),-$F64,IF(AND($D64="O",$E64="T"),$F64,0))</f>
        <v>0</v>
      </c>
      <c r="T64" s="152">
        <f>IF($G$1&lt;5,0,IF(AND($D64="O",$E64="H"),$F64,IF(AND($D64="O",NOT($E64="H")),-$F64,IF($G64="O",$F64,IF(AND($E64="B",NOT($D64="O")),$F64/($G$1-1),IF($E64="X",$F64*AB64,0))))))</f>
        <v>0</v>
      </c>
      <c r="U64" s="153">
        <f>IF(AND($D64="V",$E64="H"),-$F64,IF(AND($D64="V",$E64="T"),$F64,0))</f>
        <v>0</v>
      </c>
      <c r="V64" s="152">
        <f>IF($G$1&lt;6,0,IF(AND($D64="V",$E64="H"),$F64,IF(AND($D64="V",NOT($E64="H")),-$F64,IF($G64="V",$F64,IF(AND($E64="B",NOT($D64="V")),$F64/($G$1-1),IF($E64="X",($F64*AC64)-#REF!,0))))))</f>
        <v>0</v>
      </c>
      <c r="W64" s="154">
        <f>IF(AND(D64="S",E64="H"),1,IF(AND(D64="B",E64="H"),2,IF(AND(D64="G",E64="A"),3,IF(AND(D64="G",E64="D"),4,IF(AND(D64="R",E64="A"),5,IF(AND(D64="R",E64="D"),6,IF(AND(D64="C",E64="A"),7,IF(AND(D64="C",E64="D"),8,IF(AND(D64="L",E64="A"),9,IF(AND(D64="L",E64="D"),10,IF(AND(D64="O",E64="A"),11,IF(AND(D64="O",E64="D"),12,IF(AND(D64="V",E64="A"),13,IF(AND(D64="V",E64="D"),14,0))))))))))))))</f>
        <v>0</v>
      </c>
      <c r="X64" s="155">
        <f>IF(NOT(SUMIF($W$6:$W64,1,$I$6:$I64)=0),(SUMIF($W$6:$W64,3,$F$6:$F64)-SUMIF($AE$6:$AE64,3,$F$6:$F64))/ABS(SUMIF($W$6:$W64,1,$I$6:$I64)),0)</f>
        <v>0</v>
      </c>
      <c r="Y64" s="155">
        <f>IF(NOT(SUMIF($W$6:$W64,1,$I$6:$I64)=0),(SUMIF($W$6:$W64,5,$F$6:$F64)-SUMIF($AE$6:$AE64,5,$F$6:$F64))/ABS(SUMIF($W$6:$W64,1,$I$6:$I64)),0)</f>
        <v>0</v>
      </c>
      <c r="Z64" s="155">
        <f>IF(NOT(SUMIF($W$6:$W64,1,$I$6:$I64)=0),(SUMIF($W$6:$W64,7,$F$6:$F64)-SUMIF($AE$6:$AE64,7,$F$6:$F64))/ABS(SUMIF($W$6:$W64,1,$I$6:$I64)),0)</f>
        <v>0</v>
      </c>
      <c r="AA64" s="155">
        <f>IF(NOT(SUMIF($W$6:$W64,1,$I$6:$I64)=0),(SUMIF($W$6:$W64,9,$F$6:$F64)-SUMIF($AE$6:$AE64,9,$F$6:$F64))/ABS(SUMIF($W$6:$W64,1,$I$6:$I64)),0)</f>
        <v>0</v>
      </c>
      <c r="AB64" s="155">
        <f>IF(NOT(SUMIF($W$6:$W64,1,$I$6:$I64)=0),(SUMIF($W$6:$W64,11,$F$6:$F64)-SUMIF($AE$6:$AE64,11,$F$6:$F64))/ABS(SUMIF($W$6:$W64,1,$I$6:$I64)),0)</f>
        <v>0</v>
      </c>
      <c r="AC64" s="155">
        <f>IF(NOT(SUMIF($W$6:$W64,1,$I$6:$I64)=0),(SUMIF($W$6:$W64,13,$F$6:$F64)-SUMIF($AE$6:$AE64,13,$F$6:$F64))/ABS(SUMIF($W$6:$W64,1,$I$6:$I64)),0)</f>
        <v>0</v>
      </c>
      <c r="AD64" s="155">
        <f>IF(SUM($W$6:$W64)+SUM($AE$6:$AE64)=0,0,1-X64-Y64-Z64-AA64-AB64-AC64)</f>
        <v>0</v>
      </c>
      <c r="AE64" s="156">
        <f>IF(AND($D64="S",$E64="T"),1,IF(AND($D64="B",$E64="A"),2,IF(AND($G64="G",$E64="A"),3,IF(AND($G64="G",$E64="D"),4,IF(AND($G64="R",$E64="A"),5,IF(AND($G64="R",$E64="D"),6,IF(AND($G64="C",$E64="A"),7,IF(AND($G64="C",$E64="D"),8,IF(AND($G64="L",$E64="A"),9,IF(AND($G64="L",$E64="D"),10,IF(AND($G64="O",$E64="A"),11,IF(AND($G64="O",$E64="D"),12,IF(AND($G64="V",$E64="A"),13,IF(AND($G64="V",$E64="D"),14,IF(AND($E64="A",$G64="B"),15,0)))))))))))))))</f>
        <v>0</v>
      </c>
      <c r="AF64" s="157">
        <f>IF(AND(D64="B",E64="H"),A64,IF(AND(G64="B",OR(E64="A",E64="D")),A64,0))</f>
        <v>0</v>
      </c>
    </row>
    <row r="65" ht="12.7" customHeight="1">
      <c r="A65" s="143">
        <f>IF($E65="H",-$F65,IF($E65="T",$F65,IF(AND($E65="A",$G65="B"),$F65,IF(AND(E65="D",G65="B"),F65*0.8,0))))</f>
        <v>0</v>
      </c>
      <c r="B65" s="144">
        <f>$B64-$A65</f>
        <v>0</v>
      </c>
      <c r="C65" s="144">
        <f>IF(OR($E65="Z",AND($E65="H",$D65="B")),$F65,IF(AND($D65="B",$E65="Ü"),-$F65,IF($E65="X",$F65*$AD65,IF(AND(E65="D",G65="B"),F65*0.2,IF(AND(D65="S",E65="H"),$F65*H65/100,0)))))</f>
        <v>0</v>
      </c>
      <c r="D65" s="145"/>
      <c r="E65" s="146"/>
      <c r="F65" s="147">
        <f>IF(AND(D65="G",E65="S"),ROUND(SUM($L$6:$L64)*H65/100,-2),IF(AND(D65="R",E65="S"),ROUND(SUM(N$6:N64)*H65/100,-2),IF(AND(D65="C",E65="S"),ROUND(SUM(P$6:P64)*H65/100,-2),IF(AND(D65="L",E65="S"),ROUND(SUM(R$6:R64)*H65/100,-2),IF(AND(D65="O",E65="S"),ROUND(SUM(T$6:T64)*H65/100,-2),IF(AND(D65="V",E65="S"),ROUND(SUM(V$6:V64)*H65/100,-2),IF(AND(D65="G",E65="Z"),ABS(ROUND(SUM(K$6:K64)*H65/100,-2)),IF(AND(D65="R",E65="Z"),ABS(ROUND(SUM(M$6:M64)*H65/100,-2)),IF(AND(D65="C",E65="Z"),ABS(ROUND(SUM(O$6:O64)*H65/100,-2)),IF(AND(D65="L",E65="Z"),ABS(ROUND(SUM(Q$6:Q64)*H65/100,-2)),IF(AND(D65="O",E65="Z"),ABS(ROUND(SUM(S$6:S64)*H65/100,-2)),IF(AND(D65="V",E65="Z"),ABS(ROUND(SUM(U$6:U64)*H65/100,-2)),IF(E65="X",ABS(ROUND(SUM(I$6:I64)*H65/100,-2)),IF(AND(D65="B",E65="H"),80000,0))))))))))))))</f>
        <v>0</v>
      </c>
      <c r="G65" s="148"/>
      <c r="H65" s="149">
        <v>5</v>
      </c>
      <c r="I65" s="144">
        <f>IF(AND($D65="S",$E65="H"),-$F65,IF(AND($D65="S",$E65="T"),$F65,0))</f>
        <v>0</v>
      </c>
      <c r="J65" s="150">
        <f>IF(AND($D65="S",OR($E65="Ü",$E65="T",$E65="A",$E65="D")),-$F65,IF(AND($G65="S",$E65="Ü"),$F65,IF(E65="S",$F65,IF(AND(D65="S",E65="H"),$F65*(100-H65)/100,IF(E65="X",-F65,0)))))</f>
        <v>0</v>
      </c>
      <c r="K65" s="151">
        <f>IF(AND($D65="G",$E65="H"),-$F65,IF(AND($D65="G",$E65="T"),$F65,0))</f>
        <v>0</v>
      </c>
      <c r="L65" s="152">
        <f>IF(AND($D65="G",$E65="H"),$F65,IF(AND($D65="G",NOT($E65="H")),-$F65,IF($G65="G",$F65,IF(AND($E65="B",NOT($D65="G")),$F65/($G$1-1),IF($E65="X",$F65*X65,0)))))</f>
        <v>0</v>
      </c>
      <c r="M65" s="153">
        <f>IF(AND($D65="R",$E65="H"),-$F65,IF(AND($D65="R",$E65="T"),$F65,0))</f>
        <v>0</v>
      </c>
      <c r="N65" s="152">
        <f>IF(AND($D65="R",$E65="H"),$F65,IF(AND($D65="R",NOT($E65="H")),-$F65,IF($G65="R",$F65,IF(AND($E65="B",NOT($D65="R")),$F65/($G$1-1),IF($E65="X",$F65*Y65,0)))))</f>
        <v>0</v>
      </c>
      <c r="O65" s="153">
        <f>IF(AND($D65="C",$E65="H"),-$F65,IF(AND($D65="C",$E65="T"),$F65,0))</f>
        <v>0</v>
      </c>
      <c r="P65" s="152">
        <f>IF($G$1&lt;3,0,IF(AND($D65="C",$E65="H"),$F65,IF(AND($D65="C",NOT($E65="H")),-$F65,IF($G65="C",$F65,IF(AND($E65="B",NOT($D65="C")),$F65/($G$1-1),IF($E65="X",$F65*Z65,0))))))</f>
        <v>0</v>
      </c>
      <c r="Q65" s="153">
        <f>IF(AND($D65="L",$E65="H"),-$F65,IF(AND($D65="L",$E65="T"),$F65,0))</f>
        <v>0</v>
      </c>
      <c r="R65" s="152">
        <f>IF($G$1&lt;4,0,IF(AND($D65="L",$E65="H"),$F65,IF(AND($D65="L",NOT($E65="H")),-$F65,IF($G65="L",$F65,IF(AND($E65="B",NOT($D65="L")),$F65/($G$1-1),IF($E65="X",$F65*AA65,0))))))</f>
        <v>0</v>
      </c>
      <c r="S65" s="153">
        <f>IF(AND($D65="O",$E65="H"),-$F65,IF(AND($D65="O",$E65="T"),$F65,0))</f>
        <v>0</v>
      </c>
      <c r="T65" s="152">
        <f>IF($G$1&lt;5,0,IF(AND($D65="O",$E65="H"),$F65,IF(AND($D65="O",NOT($E65="H")),-$F65,IF($G65="O",$F65,IF(AND($E65="B",NOT($D65="O")),$F65/($G$1-1),IF($E65="X",$F65*AB65,0))))))</f>
        <v>0</v>
      </c>
      <c r="U65" s="153">
        <f>IF(AND($D65="V",$E65="H"),-$F65,IF(AND($D65="V",$E65="T"),$F65,0))</f>
        <v>0</v>
      </c>
      <c r="V65" s="152">
        <f>IF($G$1&lt;6,0,IF(AND($D65="V",$E65="H"),$F65,IF(AND($D65="V",NOT($E65="H")),-$F65,IF($G65="V",$F65,IF(AND($E65="B",NOT($D65="V")),$F65/($G$1-1),IF($E65="X",($F65*AC65)-#REF!,0))))))</f>
        <v>0</v>
      </c>
      <c r="W65" s="158">
        <f>IF(AND(D65="S",E65="H"),1,IF(AND(D65="B",E65="H"),2,IF(AND(D65="G",E65="A"),3,IF(AND(D65="G",E65="D"),4,IF(AND(D65="R",E65="A"),5,IF(AND(D65="R",E65="D"),6,IF(AND(D65="C",E65="A"),7,IF(AND(D65="C",E65="D"),8,IF(AND(D65="L",E65="A"),9,IF(AND(D65="L",E65="D"),10,IF(AND(D65="O",E65="A"),11,IF(AND(D65="O",E65="D"),12,IF(AND(D65="V",E65="A"),13,IF(AND(D65="V",E65="D"),14,0))))))))))))))</f>
        <v>0</v>
      </c>
      <c r="X65" s="159">
        <f>IF(NOT(SUMIF($W$6:$W65,1,$I$6:$I65)=0),(SUMIF($W$6:$W65,3,$F$6:$F65)-SUMIF($AE$6:$AE65,3,$F$6:$F65))/ABS(SUMIF($W$6:$W65,1,$I$6:$I65)),0)</f>
        <v>0</v>
      </c>
      <c r="Y65" s="159">
        <f>IF(NOT(SUMIF($W$6:$W65,1,$I$6:$I65)=0),(SUMIF($W$6:$W65,5,$F$6:$F65)-SUMIF($AE$6:$AE65,5,$F$6:$F65))/ABS(SUMIF($W$6:$W65,1,$I$6:$I65)),0)</f>
        <v>0</v>
      </c>
      <c r="Z65" s="159">
        <f>IF(NOT(SUMIF($W$6:$W65,1,$I$6:$I65)=0),(SUMIF($W$6:$W65,7,$F$6:$F65)-SUMIF($AE$6:$AE65,7,$F$6:$F65))/ABS(SUMIF($W$6:$W65,1,$I$6:$I65)),0)</f>
        <v>0</v>
      </c>
      <c r="AA65" s="159">
        <f>IF(NOT(SUMIF($W$6:$W65,1,$I$6:$I65)=0),(SUMIF($W$6:$W65,9,$F$6:$F65)-SUMIF($AE$6:$AE65,9,$F$6:$F65))/ABS(SUMIF($W$6:$W65,1,$I$6:$I65)),0)</f>
        <v>0</v>
      </c>
      <c r="AB65" s="159">
        <f>IF(NOT(SUMIF($W$6:$W65,1,$I$6:$I65)=0),(SUMIF($W$6:$W65,11,$F$6:$F65)-SUMIF($AE$6:$AE65,11,$F$6:$F65))/ABS(SUMIF($W$6:$W65,1,$I$6:$I65)),0)</f>
        <v>0</v>
      </c>
      <c r="AC65" s="159">
        <f>IF(NOT(SUMIF($W$6:$W65,1,$I$6:$I65)=0),(SUMIF($W$6:$W65,13,$F$6:$F65)-SUMIF($AE$6:$AE65,13,$F$6:$F65))/ABS(SUMIF($W$6:$W65,1,$I$6:$I65)),0)</f>
        <v>0</v>
      </c>
      <c r="AD65" s="159">
        <f>IF(SUM($W$6:$W65)+SUM($AE$6:$AE65)=0,0,1-X65-Y65-Z65-AA65-AB65-AC65)</f>
        <v>0</v>
      </c>
      <c r="AE65" s="160">
        <f>IF(AND($D65="S",$E65="T"),1,IF(AND($D65="B",$E65="A"),2,IF(AND($G65="G",$E65="A"),3,IF(AND($G65="G",$E65="D"),4,IF(AND($G65="R",$E65="A"),5,IF(AND($G65="R",$E65="D"),6,IF(AND($G65="C",$E65="A"),7,IF(AND($G65="C",$E65="D"),8,IF(AND($G65="L",$E65="A"),9,IF(AND($G65="L",$E65="D"),10,IF(AND($G65="O",$E65="A"),11,IF(AND($G65="O",$E65="D"),12,IF(AND($G65="V",$E65="A"),13,IF(AND($G65="V",$E65="D"),14,IF(AND($E65="A",$G65="B"),15,0)))))))))))))))</f>
        <v>0</v>
      </c>
      <c r="AF65" s="161">
        <f>IF(AND(D65="B",E65="H"),A65,IF(AND(G65="B",OR(E65="A",E65="D")),A65,0))</f>
        <v>0</v>
      </c>
    </row>
    <row r="66" ht="12.7" customHeight="1">
      <c r="A66" s="143">
        <f>IF($E66="H",-$F66,IF($E66="T",$F66,IF(AND($E66="A",$G66="B"),$F66,IF(AND(E66="D",G66="B"),F66*0.8,0))))</f>
        <v>0</v>
      </c>
      <c r="B66" s="144">
        <f>$B65-$A66</f>
        <v>0</v>
      </c>
      <c r="C66" s="144">
        <f>IF(OR($E66="Z",AND($E66="H",$D66="B")),$F66,IF(AND($D66="B",$E66="Ü"),-$F66,IF($E66="X",$F66*$AD66,IF(AND(E66="D",G66="B"),F66*0.2,IF(AND(D66="S",E66="H"),$F66*H66/100,0)))))</f>
        <v>0</v>
      </c>
      <c r="D66" s="145"/>
      <c r="E66" s="146"/>
      <c r="F66" s="147">
        <f>IF(AND(D66="G",E66="S"),ROUND(SUM($L$6:$L65)*H66/100,-2),IF(AND(D66="R",E66="S"),ROUND(SUM(N$6:N65)*H66/100,-2),IF(AND(D66="C",E66="S"),ROUND(SUM(P$6:P65)*H66/100,-2),IF(AND(D66="L",E66="S"),ROUND(SUM(R$6:R65)*H66/100,-2),IF(AND(D66="O",E66="S"),ROUND(SUM(T$6:T65)*H66/100,-2),IF(AND(D66="V",E66="S"),ROUND(SUM(V$6:V65)*H66/100,-2),IF(AND(D66="G",E66="Z"),ABS(ROUND(SUM(K$6:K65)*H66/100,-2)),IF(AND(D66="R",E66="Z"),ABS(ROUND(SUM(M$6:M65)*H66/100,-2)),IF(AND(D66="C",E66="Z"),ABS(ROUND(SUM(O$6:O65)*H66/100,-2)),IF(AND(D66="L",E66="Z"),ABS(ROUND(SUM(Q$6:Q65)*H66/100,-2)),IF(AND(D66="O",E66="Z"),ABS(ROUND(SUM(S$6:S65)*H66/100,-2)),IF(AND(D66="V",E66="Z"),ABS(ROUND(SUM(U$6:U65)*H66/100,-2)),IF(E66="X",ABS(ROUND(SUM(I$6:I65)*H66/100,-2)),IF(AND(D66="B",E66="H"),80000,0))))))))))))))</f>
        <v>0</v>
      </c>
      <c r="G66" s="148"/>
      <c r="H66" s="149">
        <v>5</v>
      </c>
      <c r="I66" s="144">
        <f>IF(AND($D66="S",$E66="H"),-$F66,IF(AND($D66="S",$E66="T"),$F66,0))</f>
        <v>0</v>
      </c>
      <c r="J66" s="150">
        <f>IF(AND($D66="S",OR($E66="Ü",$E66="T",$E66="A",$E66="D")),-$F66,IF(AND($G66="S",$E66="Ü"),$F66,IF(E66="S",$F66,IF(AND(D66="S",E66="H"),$F66*(100-H66)/100,IF(E66="X",-F66,0)))))</f>
        <v>0</v>
      </c>
      <c r="K66" s="151">
        <f>IF(AND($D66="G",$E66="H"),-$F66,IF(AND($D66="G",$E66="T"),$F66,0))</f>
        <v>0</v>
      </c>
      <c r="L66" s="152">
        <f>IF(AND($D66="G",$E66="H"),$F66,IF(AND($D66="G",NOT($E66="H")),-$F66,IF($G66="G",$F66,IF(AND($E66="B",NOT($D66="G")),$F66/($G$1-1),IF($E66="X",$F66*X66,0)))))</f>
        <v>0</v>
      </c>
      <c r="M66" s="153">
        <f>IF(AND($D66="R",$E66="H"),-$F66,IF(AND($D66="R",$E66="T"),$F66,0))</f>
        <v>0</v>
      </c>
      <c r="N66" s="152">
        <f>IF(AND($D66="R",$E66="H"),$F66,IF(AND($D66="R",NOT($E66="H")),-$F66,IF($G66="R",$F66,IF(AND($E66="B",NOT($D66="R")),$F66/($G$1-1),IF($E66="X",$F66*Y66,0)))))</f>
        <v>0</v>
      </c>
      <c r="O66" s="153">
        <f>IF(AND($D66="C",$E66="H"),-$F66,IF(AND($D66="C",$E66="T"),$F66,0))</f>
        <v>0</v>
      </c>
      <c r="P66" s="152">
        <f>IF($G$1&lt;3,0,IF(AND($D66="C",$E66="H"),$F66,IF(AND($D66="C",NOT($E66="H")),-$F66,IF($G66="C",$F66,IF(AND($E66="B",NOT($D66="C")),$F66/($G$1-1),IF($E66="X",$F66*Z66,0))))))</f>
        <v>0</v>
      </c>
      <c r="Q66" s="153">
        <f>IF(AND($D66="L",$E66="H"),-$F66,IF(AND($D66="L",$E66="T"),$F66,0))</f>
        <v>0</v>
      </c>
      <c r="R66" s="152">
        <f>IF($G$1&lt;4,0,IF(AND($D66="L",$E66="H"),$F66,IF(AND($D66="L",NOT($E66="H")),-$F66,IF($G66="L",$F66,IF(AND($E66="B",NOT($D66="L")),$F66/($G$1-1),IF($E66="X",$F66*AA66,0))))))</f>
        <v>0</v>
      </c>
      <c r="S66" s="153">
        <f>IF(AND($D66="O",$E66="H"),-$F66,IF(AND($D66="O",$E66="T"),$F66,0))</f>
        <v>0</v>
      </c>
      <c r="T66" s="152">
        <f>IF($G$1&lt;5,0,IF(AND($D66="O",$E66="H"),$F66,IF(AND($D66="O",NOT($E66="H")),-$F66,IF($G66="O",$F66,IF(AND($E66="B",NOT($D66="O")),$F66/($G$1-1),IF($E66="X",$F66*AB66,0))))))</f>
        <v>0</v>
      </c>
      <c r="U66" s="153">
        <f>IF(AND($D66="V",$E66="H"),-$F66,IF(AND($D66="V",$E66="T"),$F66,0))</f>
        <v>0</v>
      </c>
      <c r="V66" s="152">
        <f>IF($G$1&lt;6,0,IF(AND($D66="V",$E66="H"),$F66,IF(AND($D66="V",NOT($E66="H")),-$F66,IF($G66="V",$F66,IF(AND($E66="B",NOT($D66="V")),$F66/($G$1-1),IF($E66="X",($F66*AC66)-#REF!,0))))))</f>
        <v>0</v>
      </c>
      <c r="W66" s="154">
        <f>IF(AND(D66="S",E66="H"),1,IF(AND(D66="B",E66="H"),2,IF(AND(D66="G",E66="A"),3,IF(AND(D66="G",E66="D"),4,IF(AND(D66="R",E66="A"),5,IF(AND(D66="R",E66="D"),6,IF(AND(D66="C",E66="A"),7,IF(AND(D66="C",E66="D"),8,IF(AND(D66="L",E66="A"),9,IF(AND(D66="L",E66="D"),10,IF(AND(D66="O",E66="A"),11,IF(AND(D66="O",E66="D"),12,IF(AND(D66="V",E66="A"),13,IF(AND(D66="V",E66="D"),14,0))))))))))))))</f>
        <v>0</v>
      </c>
      <c r="X66" s="155">
        <f>IF(NOT(SUMIF($W$6:$W66,1,$I$6:$I66)=0),(SUMIF($W$6:$W66,3,$F$6:$F66)-SUMIF($AE$6:$AE66,3,$F$6:$F66))/ABS(SUMIF($W$6:$W66,1,$I$6:$I66)),0)</f>
        <v>0</v>
      </c>
      <c r="Y66" s="155">
        <f>IF(NOT(SUMIF($W$6:$W66,1,$I$6:$I66)=0),(SUMIF($W$6:$W66,5,$F$6:$F66)-SUMIF($AE$6:$AE66,5,$F$6:$F66))/ABS(SUMIF($W$6:$W66,1,$I$6:$I66)),0)</f>
        <v>0</v>
      </c>
      <c r="Z66" s="155">
        <f>IF(NOT(SUMIF($W$6:$W66,1,$I$6:$I66)=0),(SUMIF($W$6:$W66,7,$F$6:$F66)-SUMIF($AE$6:$AE66,7,$F$6:$F66))/ABS(SUMIF($W$6:$W66,1,$I$6:$I66)),0)</f>
        <v>0</v>
      </c>
      <c r="AA66" s="155">
        <f>IF(NOT(SUMIF($W$6:$W66,1,$I$6:$I66)=0),(SUMIF($W$6:$W66,9,$F$6:$F66)-SUMIF($AE$6:$AE66,9,$F$6:$F66))/ABS(SUMIF($W$6:$W66,1,$I$6:$I66)),0)</f>
        <v>0</v>
      </c>
      <c r="AB66" s="155">
        <f>IF(NOT(SUMIF($W$6:$W66,1,$I$6:$I66)=0),(SUMIF($W$6:$W66,11,$F$6:$F66)-SUMIF($AE$6:$AE66,11,$F$6:$F66))/ABS(SUMIF($W$6:$W66,1,$I$6:$I66)),0)</f>
        <v>0</v>
      </c>
      <c r="AC66" s="155">
        <f>IF(NOT(SUMIF($W$6:$W66,1,$I$6:$I66)=0),(SUMIF($W$6:$W66,13,$F$6:$F66)-SUMIF($AE$6:$AE66,13,$F$6:$F66))/ABS(SUMIF($W$6:$W66,1,$I$6:$I66)),0)</f>
        <v>0</v>
      </c>
      <c r="AD66" s="155">
        <f>IF(SUM($W$6:$W66)+SUM($AE$6:$AE66)=0,0,1-X66-Y66-Z66-AA66-AB66-AC66)</f>
        <v>0</v>
      </c>
      <c r="AE66" s="156">
        <f>IF(AND($D66="S",$E66="T"),1,IF(AND($D66="B",$E66="A"),2,IF(AND($G66="G",$E66="A"),3,IF(AND($G66="G",$E66="D"),4,IF(AND($G66="R",$E66="A"),5,IF(AND($G66="R",$E66="D"),6,IF(AND($G66="C",$E66="A"),7,IF(AND($G66="C",$E66="D"),8,IF(AND($G66="L",$E66="A"),9,IF(AND($G66="L",$E66="D"),10,IF(AND($G66="O",$E66="A"),11,IF(AND($G66="O",$E66="D"),12,IF(AND($G66="V",$E66="A"),13,IF(AND($G66="V",$E66="D"),14,IF(AND($E66="A",$G66="B"),15,0)))))))))))))))</f>
        <v>0</v>
      </c>
      <c r="AF66" s="157">
        <f>IF(AND(D66="B",E66="H"),A66,IF(AND(G66="B",OR(E66="A",E66="D")),A66,0))</f>
        <v>0</v>
      </c>
    </row>
    <row r="67" ht="12.7" customHeight="1">
      <c r="A67" s="143">
        <f>IF($E67="H",-$F67,IF($E67="T",$F67,IF(AND($E67="A",$G67="B"),$F67,IF(AND(E67="D",G67="B"),F67*0.8,0))))</f>
        <v>0</v>
      </c>
      <c r="B67" s="144">
        <f>$B66-$A67</f>
        <v>0</v>
      </c>
      <c r="C67" s="144">
        <f>IF(OR($E67="Z",AND($E67="H",$D67="B")),$F67,IF(AND($D67="B",$E67="Ü"),-$F67,IF($E67="X",$F67*$AD67,IF(AND(E67="D",G67="B"),F67*0.2,IF(AND(D67="S",E67="H"),$F67*H67/100,0)))))</f>
        <v>0</v>
      </c>
      <c r="D67" s="145"/>
      <c r="E67" s="146"/>
      <c r="F67" s="147">
        <f>IF(AND(D67="G",E67="S"),ROUND(SUM($L$6:$L66)*H67/100,-2),IF(AND(D67="R",E67="S"),ROUND(SUM(N$6:N66)*H67/100,-2),IF(AND(D67="C",E67="S"),ROUND(SUM(P$6:P66)*H67/100,-2),IF(AND(D67="L",E67="S"),ROUND(SUM(R$6:R66)*H67/100,-2),IF(AND(D67="O",E67="S"),ROUND(SUM(T$6:T66)*H67/100,-2),IF(AND(D67="V",E67="S"),ROUND(SUM(V$6:V66)*H67/100,-2),IF(AND(D67="G",E67="Z"),ABS(ROUND(SUM(K$6:K66)*H67/100,-2)),IF(AND(D67="R",E67="Z"),ABS(ROUND(SUM(M$6:M66)*H67/100,-2)),IF(AND(D67="C",E67="Z"),ABS(ROUND(SUM(O$6:O66)*H67/100,-2)),IF(AND(D67="L",E67="Z"),ABS(ROUND(SUM(Q$6:Q66)*H67/100,-2)),IF(AND(D67="O",E67="Z"),ABS(ROUND(SUM(S$6:S66)*H67/100,-2)),IF(AND(D67="V",E67="Z"),ABS(ROUND(SUM(U$6:U66)*H67/100,-2)),IF(E67="X",ABS(ROUND(SUM(I$6:I66)*H67/100,-2)),IF(AND(D67="B",E67="H"),80000,0))))))))))))))</f>
        <v>0</v>
      </c>
      <c r="G67" s="148"/>
      <c r="H67" s="149">
        <v>5</v>
      </c>
      <c r="I67" s="144">
        <f>IF(AND($D67="S",$E67="H"),-$F67,IF(AND($D67="S",$E67="T"),$F67,0))</f>
        <v>0</v>
      </c>
      <c r="J67" s="150">
        <f>IF(AND($D67="S",OR($E67="Ü",$E67="T",$E67="A",$E67="D")),-$F67,IF(AND($G67="S",$E67="Ü"),$F67,IF(E67="S",$F67,IF(AND(D67="S",E67="H"),$F67*(100-H67)/100,IF(E67="X",-F67,0)))))</f>
        <v>0</v>
      </c>
      <c r="K67" s="151">
        <f>IF(AND($D67="G",$E67="H"),-$F67,IF(AND($D67="G",$E67="T"),$F67,0))</f>
        <v>0</v>
      </c>
      <c r="L67" s="152">
        <f>IF(AND($D67="G",$E67="H"),$F67,IF(AND($D67="G",NOT($E67="H")),-$F67,IF($G67="G",$F67,IF(AND($E67="B",NOT($D67="G")),$F67/($G$1-1),IF($E67="X",$F67*X67,0)))))</f>
        <v>0</v>
      </c>
      <c r="M67" s="153">
        <f>IF(AND($D67="R",$E67="H"),-$F67,IF(AND($D67="R",$E67="T"),$F67,0))</f>
        <v>0</v>
      </c>
      <c r="N67" s="152">
        <f>IF(AND($D67="R",$E67="H"),$F67,IF(AND($D67="R",NOT($E67="H")),-$F67,IF($G67="R",$F67,IF(AND($E67="B",NOT($D67="R")),$F67/($G$1-1),IF($E67="X",$F67*Y67,0)))))</f>
        <v>0</v>
      </c>
      <c r="O67" s="153">
        <f>IF(AND($D67="C",$E67="H"),-$F67,IF(AND($D67="C",$E67="T"),$F67,0))</f>
        <v>0</v>
      </c>
      <c r="P67" s="152">
        <f>IF($G$1&lt;3,0,IF(AND($D67="C",$E67="H"),$F67,IF(AND($D67="C",NOT($E67="H")),-$F67,IF($G67="C",$F67,IF(AND($E67="B",NOT($D67="C")),$F67/($G$1-1),IF($E67="X",$F67*Z67,0))))))</f>
        <v>0</v>
      </c>
      <c r="Q67" s="153">
        <f>IF(AND($D67="L",$E67="H"),-$F67,IF(AND($D67="L",$E67="T"),$F67,0))</f>
        <v>0</v>
      </c>
      <c r="R67" s="152">
        <f>IF($G$1&lt;4,0,IF(AND($D67="L",$E67="H"),$F67,IF(AND($D67="L",NOT($E67="H")),-$F67,IF($G67="L",$F67,IF(AND($E67="B",NOT($D67="L")),$F67/($G$1-1),IF($E67="X",$F67*AA67,0))))))</f>
        <v>0</v>
      </c>
      <c r="S67" s="153">
        <f>IF(AND($D67="O",$E67="H"),-$F67,IF(AND($D67="O",$E67="T"),$F67,0))</f>
        <v>0</v>
      </c>
      <c r="T67" s="152">
        <f>IF($G$1&lt;5,0,IF(AND($D67="O",$E67="H"),$F67,IF(AND($D67="O",NOT($E67="H")),-$F67,IF($G67="O",$F67,IF(AND($E67="B",NOT($D67="O")),$F67/($G$1-1),IF($E67="X",$F67*AB67,0))))))</f>
        <v>0</v>
      </c>
      <c r="U67" s="153">
        <f>IF(AND($D67="V",$E67="H"),-$F67,IF(AND($D67="V",$E67="T"),$F67,0))</f>
        <v>0</v>
      </c>
      <c r="V67" s="152">
        <f>IF($G$1&lt;6,0,IF(AND($D67="V",$E67="H"),$F67,IF(AND($D67="V",NOT($E67="H")),-$F67,IF($G67="V",$F67,IF(AND($E67="B",NOT($D67="V")),$F67/($G$1-1),IF($E67="X",($F67*AC67)-#REF!,0))))))</f>
        <v>0</v>
      </c>
      <c r="W67" s="158">
        <f>IF(AND(D67="S",E67="H"),1,IF(AND(D67="B",E67="H"),2,IF(AND(D67="G",E67="A"),3,IF(AND(D67="G",E67="D"),4,IF(AND(D67="R",E67="A"),5,IF(AND(D67="R",E67="D"),6,IF(AND(D67="C",E67="A"),7,IF(AND(D67="C",E67="D"),8,IF(AND(D67="L",E67="A"),9,IF(AND(D67="L",E67="D"),10,IF(AND(D67="O",E67="A"),11,IF(AND(D67="O",E67="D"),12,IF(AND(D67="V",E67="A"),13,IF(AND(D67="V",E67="D"),14,0))))))))))))))</f>
        <v>0</v>
      </c>
      <c r="X67" s="159">
        <f>IF(NOT(SUMIF($W$6:$W67,1,$I$6:$I67)=0),(SUMIF($W$6:$W67,3,$F$6:$F67)-SUMIF($AE$6:$AE67,3,$F$6:$F67))/ABS(SUMIF($W$6:$W67,1,$I$6:$I67)),0)</f>
        <v>0</v>
      </c>
      <c r="Y67" s="159">
        <f>IF(NOT(SUMIF($W$6:$W67,1,$I$6:$I67)=0),(SUMIF($W$6:$W67,5,$F$6:$F67)-SUMIF($AE$6:$AE67,5,$F$6:$F67))/ABS(SUMIF($W$6:$W67,1,$I$6:$I67)),0)</f>
        <v>0</v>
      </c>
      <c r="Z67" s="159">
        <f>IF(NOT(SUMIF($W$6:$W67,1,$I$6:$I67)=0),(SUMIF($W$6:$W67,7,$F$6:$F67)-SUMIF($AE$6:$AE67,7,$F$6:$F67))/ABS(SUMIF($W$6:$W67,1,$I$6:$I67)),0)</f>
        <v>0</v>
      </c>
      <c r="AA67" s="159">
        <f>IF(NOT(SUMIF($W$6:$W67,1,$I$6:$I67)=0),(SUMIF($W$6:$W67,9,$F$6:$F67)-SUMIF($AE$6:$AE67,9,$F$6:$F67))/ABS(SUMIF($W$6:$W67,1,$I$6:$I67)),0)</f>
        <v>0</v>
      </c>
      <c r="AB67" s="159">
        <f>IF(NOT(SUMIF($W$6:$W67,1,$I$6:$I67)=0),(SUMIF($W$6:$W67,11,$F$6:$F67)-SUMIF($AE$6:$AE67,11,$F$6:$F67))/ABS(SUMIF($W$6:$W67,1,$I$6:$I67)),0)</f>
        <v>0</v>
      </c>
      <c r="AC67" s="159">
        <f>IF(NOT(SUMIF($W$6:$W67,1,$I$6:$I67)=0),(SUMIF($W$6:$W67,13,$F$6:$F67)-SUMIF($AE$6:$AE67,13,$F$6:$F67))/ABS(SUMIF($W$6:$W67,1,$I$6:$I67)),0)</f>
        <v>0</v>
      </c>
      <c r="AD67" s="159">
        <f>IF(SUM($W$6:$W67)+SUM($AE$6:$AE67)=0,0,1-X67-Y67-Z67-AA67-AB67-AC67)</f>
        <v>0</v>
      </c>
      <c r="AE67" s="160">
        <f>IF(AND($D67="S",$E67="T"),1,IF(AND($D67="B",$E67="A"),2,IF(AND($G67="G",$E67="A"),3,IF(AND($G67="G",$E67="D"),4,IF(AND($G67="R",$E67="A"),5,IF(AND($G67="R",$E67="D"),6,IF(AND($G67="C",$E67="A"),7,IF(AND($G67="C",$E67="D"),8,IF(AND($G67="L",$E67="A"),9,IF(AND($G67="L",$E67="D"),10,IF(AND($G67="O",$E67="A"),11,IF(AND($G67="O",$E67="D"),12,IF(AND($G67="V",$E67="A"),13,IF(AND($G67="V",$E67="D"),14,IF(AND($E67="A",$G67="B"),15,0)))))))))))))))</f>
        <v>0</v>
      </c>
      <c r="AF67" s="161">
        <f>IF(AND(D67="B",E67="H"),A67,IF(AND(G67="B",OR(E67="A",E67="D")),A67,0))</f>
        <v>0</v>
      </c>
    </row>
    <row r="68" ht="12.7" customHeight="1">
      <c r="A68" s="143">
        <f>IF($E68="H",-$F68,IF($E68="T",$F68,IF(AND($E68="A",$G68="B"),$F68,IF(AND(E68="D",G68="B"),F68*0.8,0))))</f>
        <v>0</v>
      </c>
      <c r="B68" s="144">
        <f>$B67-$A68</f>
        <v>0</v>
      </c>
      <c r="C68" s="144">
        <f>IF(OR($E68="Z",AND($E68="H",$D68="B")),$F68,IF(AND($D68="B",$E68="Ü"),-$F68,IF($E68="X",$F68*$AD68,IF(AND(E68="D",G68="B"),F68*0.2,IF(AND(D68="S",E68="H"),$F68*H68/100,0)))))</f>
        <v>0</v>
      </c>
      <c r="D68" s="145"/>
      <c r="E68" s="146"/>
      <c r="F68" s="147">
        <f>IF(AND(D68="G",E68="S"),ROUND(SUM($L$6:$L67)*H68/100,-2),IF(AND(D68="R",E68="S"),ROUND(SUM(N$6:N67)*H68/100,-2),IF(AND(D68="C",E68="S"),ROUND(SUM(P$6:P67)*H68/100,-2),IF(AND(D68="L",E68="S"),ROUND(SUM(R$6:R67)*H68/100,-2),IF(AND(D68="O",E68="S"),ROUND(SUM(T$6:T67)*H68/100,-2),IF(AND(D68="V",E68="S"),ROUND(SUM(V$6:V67)*H68/100,-2),IF(AND(D68="G",E68="Z"),ABS(ROUND(SUM(K$6:K67)*H68/100,-2)),IF(AND(D68="R",E68="Z"),ABS(ROUND(SUM(M$6:M67)*H68/100,-2)),IF(AND(D68="C",E68="Z"),ABS(ROUND(SUM(O$6:O67)*H68/100,-2)),IF(AND(D68="L",E68="Z"),ABS(ROUND(SUM(Q$6:Q67)*H68/100,-2)),IF(AND(D68="O",E68="Z"),ABS(ROUND(SUM(S$6:S67)*H68/100,-2)),IF(AND(D68="V",E68="Z"),ABS(ROUND(SUM(U$6:U67)*H68/100,-2)),IF(E68="X",ABS(ROUND(SUM(I$6:I67)*H68/100,-2)),IF(AND(D68="B",E68="H"),80000,0))))))))))))))</f>
        <v>0</v>
      </c>
      <c r="G68" s="148"/>
      <c r="H68" s="149">
        <v>5</v>
      </c>
      <c r="I68" s="144">
        <f>IF(AND($D68="S",$E68="H"),-$F68,IF(AND($D68="S",$E68="T"),$F68,0))</f>
        <v>0</v>
      </c>
      <c r="J68" s="150">
        <f>IF(AND($D68="S",OR($E68="Ü",$E68="T",$E68="A",$E68="D")),-$F68,IF(AND($G68="S",$E68="Ü"),$F68,IF(E68="S",$F68,IF(AND(D68="S",E68="H"),$F68*(100-H68)/100,IF(E68="X",-F68,0)))))</f>
        <v>0</v>
      </c>
      <c r="K68" s="151">
        <f>IF(AND($D68="G",$E68="H"),-$F68,IF(AND($D68="G",$E68="T"),$F68,0))</f>
        <v>0</v>
      </c>
      <c r="L68" s="152">
        <f>IF(AND($D68="G",$E68="H"),$F68,IF(AND($D68="G",NOT($E68="H")),-$F68,IF($G68="G",$F68,IF(AND($E68="B",NOT($D68="G")),$F68/($G$1-1),IF($E68="X",$F68*X68,0)))))</f>
        <v>0</v>
      </c>
      <c r="M68" s="153">
        <f>IF(AND($D68="R",$E68="H"),-$F68,IF(AND($D68="R",$E68="T"),$F68,0))</f>
        <v>0</v>
      </c>
      <c r="N68" s="152">
        <f>IF(AND($D68="R",$E68="H"),$F68,IF(AND($D68="R",NOT($E68="H")),-$F68,IF($G68="R",$F68,IF(AND($E68="B",NOT($D68="R")),$F68/($G$1-1),IF($E68="X",$F68*Y68,0)))))</f>
        <v>0</v>
      </c>
      <c r="O68" s="153">
        <f>IF(AND($D68="C",$E68="H"),-$F68,IF(AND($D68="C",$E68="T"),$F68,0))</f>
        <v>0</v>
      </c>
      <c r="P68" s="152">
        <f>IF($G$1&lt;3,0,IF(AND($D68="C",$E68="H"),$F68,IF(AND($D68="C",NOT($E68="H")),-$F68,IF($G68="C",$F68,IF(AND($E68="B",NOT($D68="C")),$F68/($G$1-1),IF($E68="X",$F68*Z68,0))))))</f>
        <v>0</v>
      </c>
      <c r="Q68" s="153">
        <f>IF(AND($D68="L",$E68="H"),-$F68,IF(AND($D68="L",$E68="T"),$F68,0))</f>
        <v>0</v>
      </c>
      <c r="R68" s="152">
        <f>IF($G$1&lt;4,0,IF(AND($D68="L",$E68="H"),$F68,IF(AND($D68="L",NOT($E68="H")),-$F68,IF($G68="L",$F68,IF(AND($E68="B",NOT($D68="L")),$F68/($G$1-1),IF($E68="X",$F68*AA68,0))))))</f>
        <v>0</v>
      </c>
      <c r="S68" s="153">
        <f>IF(AND($D68="O",$E68="H"),-$F68,IF(AND($D68="O",$E68="T"),$F68,0))</f>
        <v>0</v>
      </c>
      <c r="T68" s="152">
        <f>IF($G$1&lt;5,0,IF(AND($D68="O",$E68="H"),$F68,IF(AND($D68="O",NOT($E68="H")),-$F68,IF($G68="O",$F68,IF(AND($E68="B",NOT($D68="O")),$F68/($G$1-1),IF($E68="X",$F68*AB68,0))))))</f>
        <v>0</v>
      </c>
      <c r="U68" s="153">
        <f>IF(AND($D68="V",$E68="H"),-$F68,IF(AND($D68="V",$E68="T"),$F68,0))</f>
        <v>0</v>
      </c>
      <c r="V68" s="152">
        <f>IF($G$1&lt;6,0,IF(AND($D68="V",$E68="H"),$F68,IF(AND($D68="V",NOT($E68="H")),-$F68,IF($G68="V",$F68,IF(AND($E68="B",NOT($D68="V")),$F68/($G$1-1),IF($E68="X",($F68*AC68)-#REF!,0))))))</f>
        <v>0</v>
      </c>
      <c r="W68" s="154">
        <f>IF(AND(D68="S",E68="H"),1,IF(AND(D68="B",E68="H"),2,IF(AND(D68="G",E68="A"),3,IF(AND(D68="G",E68="D"),4,IF(AND(D68="R",E68="A"),5,IF(AND(D68="R",E68="D"),6,IF(AND(D68="C",E68="A"),7,IF(AND(D68="C",E68="D"),8,IF(AND(D68="L",E68="A"),9,IF(AND(D68="L",E68="D"),10,IF(AND(D68="O",E68="A"),11,IF(AND(D68="O",E68="D"),12,IF(AND(D68="V",E68="A"),13,IF(AND(D68="V",E68="D"),14,0))))))))))))))</f>
        <v>0</v>
      </c>
      <c r="X68" s="155">
        <f>IF(NOT(SUMIF($W$6:$W68,1,$I$6:$I68)=0),(SUMIF($W$6:$W68,3,$F$6:$F68)-SUMIF($AE$6:$AE68,3,$F$6:$F68))/ABS(SUMIF($W$6:$W68,1,$I$6:$I68)),0)</f>
        <v>0</v>
      </c>
      <c r="Y68" s="155">
        <f>IF(NOT(SUMIF($W$6:$W68,1,$I$6:$I68)=0),(SUMIF($W$6:$W68,5,$F$6:$F68)-SUMIF($AE$6:$AE68,5,$F$6:$F68))/ABS(SUMIF($W$6:$W68,1,$I$6:$I68)),0)</f>
        <v>0</v>
      </c>
      <c r="Z68" s="155">
        <f>IF(NOT(SUMIF($W$6:$W68,1,$I$6:$I68)=0),(SUMIF($W$6:$W68,7,$F$6:$F68)-SUMIF($AE$6:$AE68,7,$F$6:$F68))/ABS(SUMIF($W$6:$W68,1,$I$6:$I68)),0)</f>
        <v>0</v>
      </c>
      <c r="AA68" s="155">
        <f>IF(NOT(SUMIF($W$6:$W68,1,$I$6:$I68)=0),(SUMIF($W$6:$W68,9,$F$6:$F68)-SUMIF($AE$6:$AE68,9,$F$6:$F68))/ABS(SUMIF($W$6:$W68,1,$I$6:$I68)),0)</f>
        <v>0</v>
      </c>
      <c r="AB68" s="155">
        <f>IF(NOT(SUMIF($W$6:$W68,1,$I$6:$I68)=0),(SUMIF($W$6:$W68,11,$F$6:$F68)-SUMIF($AE$6:$AE68,11,$F$6:$F68))/ABS(SUMIF($W$6:$W68,1,$I$6:$I68)),0)</f>
        <v>0</v>
      </c>
      <c r="AC68" s="155">
        <f>IF(NOT(SUMIF($W$6:$W68,1,$I$6:$I68)=0),(SUMIF($W$6:$W68,13,$F$6:$F68)-SUMIF($AE$6:$AE68,13,$F$6:$F68))/ABS(SUMIF($W$6:$W68,1,$I$6:$I68)),0)</f>
        <v>0</v>
      </c>
      <c r="AD68" s="155">
        <f>IF(SUM($W$6:$W68)+SUM($AE$6:$AE68)=0,0,1-X68-Y68-Z68-AA68-AB68-AC68)</f>
        <v>0</v>
      </c>
      <c r="AE68" s="156">
        <f>IF(AND($D68="S",$E68="T"),1,IF(AND($D68="B",$E68="A"),2,IF(AND($G68="G",$E68="A"),3,IF(AND($G68="G",$E68="D"),4,IF(AND($G68="R",$E68="A"),5,IF(AND($G68="R",$E68="D"),6,IF(AND($G68="C",$E68="A"),7,IF(AND($G68="C",$E68="D"),8,IF(AND($G68="L",$E68="A"),9,IF(AND($G68="L",$E68="D"),10,IF(AND($G68="O",$E68="A"),11,IF(AND($G68="O",$E68="D"),12,IF(AND($G68="V",$E68="A"),13,IF(AND($G68="V",$E68="D"),14,IF(AND($E68="A",$G68="B"),15,0)))))))))))))))</f>
        <v>0</v>
      </c>
      <c r="AF68" s="157">
        <f>IF(AND(D68="B",E68="H"),A68,IF(AND(G68="B",OR(E68="A",E68="D")),A68,0))</f>
        <v>0</v>
      </c>
    </row>
    <row r="69" ht="12.7" customHeight="1">
      <c r="A69" s="143">
        <f>IF($E69="H",-$F69,IF($E69="T",$F69,IF(AND($E69="A",$G69="B"),$F69,IF(AND(E69="D",G69="B"),F69*0.8,0))))</f>
        <v>0</v>
      </c>
      <c r="B69" s="144">
        <f>$B68-$A69</f>
        <v>0</v>
      </c>
      <c r="C69" s="144">
        <f>IF(OR($E69="Z",AND($E69="H",$D69="B")),$F69,IF(AND($D69="B",$E69="Ü"),-$F69,IF($E69="X",$F69*$AD69,IF(AND(E69="D",G69="B"),F69*0.2,IF(AND(D69="S",E69="H"),$F69*H69/100,0)))))</f>
        <v>0</v>
      </c>
      <c r="D69" s="145"/>
      <c r="E69" s="146"/>
      <c r="F69" s="147">
        <f>IF(AND(D69="G",E69="S"),ROUND(SUM($L$6:$L68)*H69/100,-2),IF(AND(D69="R",E69="S"),ROUND(SUM(N$6:N68)*H69/100,-2),IF(AND(D69="C",E69="S"),ROUND(SUM(P$6:P68)*H69/100,-2),IF(AND(D69="L",E69="S"),ROUND(SUM(R$6:R68)*H69/100,-2),IF(AND(D69="O",E69="S"),ROUND(SUM(T$6:T68)*H69/100,-2),IF(AND(D69="V",E69="S"),ROUND(SUM(V$6:V68)*H69/100,-2),IF(AND(D69="G",E69="Z"),ABS(ROUND(SUM(K$6:K68)*H69/100,-2)),IF(AND(D69="R",E69="Z"),ABS(ROUND(SUM(M$6:M68)*H69/100,-2)),IF(AND(D69="C",E69="Z"),ABS(ROUND(SUM(O$6:O68)*H69/100,-2)),IF(AND(D69="L",E69="Z"),ABS(ROUND(SUM(Q$6:Q68)*H69/100,-2)),IF(AND(D69="O",E69="Z"),ABS(ROUND(SUM(S$6:S68)*H69/100,-2)),IF(AND(D69="V",E69="Z"),ABS(ROUND(SUM(U$6:U68)*H69/100,-2)),IF(E69="X",ABS(ROUND(SUM(I$6:I68)*H69/100,-2)),IF(AND(D69="B",E69="H"),80000,0))))))))))))))</f>
        <v>0</v>
      </c>
      <c r="G69" s="148"/>
      <c r="H69" s="149">
        <v>5</v>
      </c>
      <c r="I69" s="144">
        <f>IF(AND($D69="S",$E69="H"),-$F69,IF(AND($D69="S",$E69="T"),$F69,0))</f>
        <v>0</v>
      </c>
      <c r="J69" s="150">
        <f>IF(AND($D69="S",OR($E69="Ü",$E69="T",$E69="A",$E69="D")),-$F69,IF(AND($G69="S",$E69="Ü"),$F69,IF(E69="S",$F69,IF(AND(D69="S",E69="H"),$F69*(100-H69)/100,IF(E69="X",-F69,0)))))</f>
        <v>0</v>
      </c>
      <c r="K69" s="151">
        <f>IF(AND($D69="G",$E69="H"),-$F69,IF(AND($D69="G",$E69="T"),$F69,0))</f>
        <v>0</v>
      </c>
      <c r="L69" s="152">
        <f>IF(AND($D69="G",$E69="H"),$F69,IF(AND($D69="G",NOT($E69="H")),-$F69,IF($G69="G",$F69,IF(AND($E69="B",NOT($D69="G")),$F69/($G$1-1),IF($E69="X",$F69*X69,0)))))</f>
        <v>0</v>
      </c>
      <c r="M69" s="153">
        <f>IF(AND($D69="R",$E69="H"),-$F69,IF(AND($D69="R",$E69="T"),$F69,0))</f>
        <v>0</v>
      </c>
      <c r="N69" s="152">
        <f>IF(AND($D69="R",$E69="H"),$F69,IF(AND($D69="R",NOT($E69="H")),-$F69,IF($G69="R",$F69,IF(AND($E69="B",NOT($D69="R")),$F69/($G$1-1),IF($E69="X",$F69*Y69,0)))))</f>
        <v>0</v>
      </c>
      <c r="O69" s="153">
        <f>IF(AND($D69="C",$E69="H"),-$F69,IF(AND($D69="C",$E69="T"),$F69,0))</f>
        <v>0</v>
      </c>
      <c r="P69" s="152">
        <f>IF($G$1&lt;3,0,IF(AND($D69="C",$E69="H"),$F69,IF(AND($D69="C",NOT($E69="H")),-$F69,IF($G69="C",$F69,IF(AND($E69="B",NOT($D69="C")),$F69/($G$1-1),IF($E69="X",$F69*Z69,0))))))</f>
        <v>0</v>
      </c>
      <c r="Q69" s="153">
        <f>IF(AND($D69="L",$E69="H"),-$F69,IF(AND($D69="L",$E69="T"),$F69,0))</f>
        <v>0</v>
      </c>
      <c r="R69" s="152">
        <f>IF($G$1&lt;4,0,IF(AND($D69="L",$E69="H"),$F69,IF(AND($D69="L",NOT($E69="H")),-$F69,IF($G69="L",$F69,IF(AND($E69="B",NOT($D69="L")),$F69/($G$1-1),IF($E69="X",$F69*AA69,0))))))</f>
        <v>0</v>
      </c>
      <c r="S69" s="153">
        <f>IF(AND($D69="O",$E69="H"),-$F69,IF(AND($D69="O",$E69="T"),$F69,0))</f>
        <v>0</v>
      </c>
      <c r="T69" s="152">
        <f>IF($G$1&lt;5,0,IF(AND($D69="O",$E69="H"),$F69,IF(AND($D69="O",NOT($E69="H")),-$F69,IF($G69="O",$F69,IF(AND($E69="B",NOT($D69="O")),$F69/($G$1-1),IF($E69="X",$F69*AB69,0))))))</f>
        <v>0</v>
      </c>
      <c r="U69" s="153">
        <f>IF(AND($D69="V",$E69="H"),-$F69,IF(AND($D69="V",$E69="T"),$F69,0))</f>
        <v>0</v>
      </c>
      <c r="V69" s="152">
        <f>IF($G$1&lt;6,0,IF(AND($D69="V",$E69="H"),$F69,IF(AND($D69="V",NOT($E69="H")),-$F69,IF($G69="V",$F69,IF(AND($E69="B",NOT($D69="V")),$F69/($G$1-1),IF($E69="X",($F69*AC69)-#REF!,0))))))</f>
        <v>0</v>
      </c>
      <c r="W69" s="158">
        <f>IF(AND(D69="S",E69="H"),1,IF(AND(D69="B",E69="H"),2,IF(AND(D69="G",E69="A"),3,IF(AND(D69="G",E69="D"),4,IF(AND(D69="R",E69="A"),5,IF(AND(D69="R",E69="D"),6,IF(AND(D69="C",E69="A"),7,IF(AND(D69="C",E69="D"),8,IF(AND(D69="L",E69="A"),9,IF(AND(D69="L",E69="D"),10,IF(AND(D69="O",E69="A"),11,IF(AND(D69="O",E69="D"),12,IF(AND(D69="V",E69="A"),13,IF(AND(D69="V",E69="D"),14,0))))))))))))))</f>
        <v>0</v>
      </c>
      <c r="X69" s="159">
        <f>IF(NOT(SUMIF($W$6:$W69,1,$I$6:$I69)=0),(SUMIF($W$6:$W69,3,$F$6:$F69)-SUMIF($AE$6:$AE69,3,$F$6:$F69))/ABS(SUMIF($W$6:$W69,1,$I$6:$I69)),0)</f>
        <v>0</v>
      </c>
      <c r="Y69" s="159">
        <f>IF(NOT(SUMIF($W$6:$W69,1,$I$6:$I69)=0),(SUMIF($W$6:$W69,5,$F$6:$F69)-SUMIF($AE$6:$AE69,5,$F$6:$F69))/ABS(SUMIF($W$6:$W69,1,$I$6:$I69)),0)</f>
        <v>0</v>
      </c>
      <c r="Z69" s="159">
        <f>IF(NOT(SUMIF($W$6:$W69,1,$I$6:$I69)=0),(SUMIF($W$6:$W69,7,$F$6:$F69)-SUMIF($AE$6:$AE69,7,$F$6:$F69))/ABS(SUMIF($W$6:$W69,1,$I$6:$I69)),0)</f>
        <v>0</v>
      </c>
      <c r="AA69" s="159">
        <f>IF(NOT(SUMIF($W$6:$W69,1,$I$6:$I69)=0),(SUMIF($W$6:$W69,9,$F$6:$F69)-SUMIF($AE$6:$AE69,9,$F$6:$F69))/ABS(SUMIF($W$6:$W69,1,$I$6:$I69)),0)</f>
        <v>0</v>
      </c>
      <c r="AB69" s="159">
        <f>IF(NOT(SUMIF($W$6:$W69,1,$I$6:$I69)=0),(SUMIF($W$6:$W69,11,$F$6:$F69)-SUMIF($AE$6:$AE69,11,$F$6:$F69))/ABS(SUMIF($W$6:$W69,1,$I$6:$I69)),0)</f>
        <v>0</v>
      </c>
      <c r="AC69" s="159">
        <f>IF(NOT(SUMIF($W$6:$W69,1,$I$6:$I69)=0),(SUMIF($W$6:$W69,13,$F$6:$F69)-SUMIF($AE$6:$AE69,13,$F$6:$F69))/ABS(SUMIF($W$6:$W69,1,$I$6:$I69)),0)</f>
        <v>0</v>
      </c>
      <c r="AD69" s="159">
        <f>IF(SUM($W$6:$W69)+SUM($AE$6:$AE69)=0,0,1-X69-Y69-Z69-AA69-AB69-AC69)</f>
        <v>0</v>
      </c>
      <c r="AE69" s="160">
        <f>IF(AND($D69="S",$E69="T"),1,IF(AND($D69="B",$E69="A"),2,IF(AND($G69="G",$E69="A"),3,IF(AND($G69="G",$E69="D"),4,IF(AND($G69="R",$E69="A"),5,IF(AND($G69="R",$E69="D"),6,IF(AND($G69="C",$E69="A"),7,IF(AND($G69="C",$E69="D"),8,IF(AND($G69="L",$E69="A"),9,IF(AND($G69="L",$E69="D"),10,IF(AND($G69="O",$E69="A"),11,IF(AND($G69="O",$E69="D"),12,IF(AND($G69="V",$E69="A"),13,IF(AND($G69="V",$E69="D"),14,IF(AND($E69="A",$G69="B"),15,0)))))))))))))))</f>
        <v>0</v>
      </c>
      <c r="AF69" s="161">
        <f>IF(AND(D69="B",E69="H"),A69,IF(AND(G69="B",OR(E69="A",E69="D")),A69,0))</f>
        <v>0</v>
      </c>
    </row>
    <row r="70" ht="12.7" customHeight="1">
      <c r="A70" s="143">
        <f>IF($E70="H",-$F70,IF($E70="T",$F70,IF(AND($E70="A",$G70="B"),$F70,IF(AND(E70="D",G70="B"),F70*0.8,0))))</f>
        <v>0</v>
      </c>
      <c r="B70" s="144">
        <f>$B69-$A70</f>
        <v>0</v>
      </c>
      <c r="C70" s="144">
        <f>IF(OR($E70="Z",AND($E70="H",$D70="B")),$F70,IF(AND($D70="B",$E70="Ü"),-$F70,IF($E70="X",$F70*$AD70,IF(AND(E70="D",G70="B"),F70*0.2,IF(AND(D70="S",E70="H"),$F70*H70/100,0)))))</f>
        <v>0</v>
      </c>
      <c r="D70" s="145"/>
      <c r="E70" s="146"/>
      <c r="F70" s="147">
        <f>IF(AND(D70="G",E70="S"),ROUND(SUM($L$6:$L69)*H70/100,-2),IF(AND(D70="R",E70="S"),ROUND(SUM(N$6:N69)*H70/100,-2),IF(AND(D70="C",E70="S"),ROUND(SUM(P$6:P69)*H70/100,-2),IF(AND(D70="L",E70="S"),ROUND(SUM(R$6:R69)*H70/100,-2),IF(AND(D70="O",E70="S"),ROUND(SUM(T$6:T69)*H70/100,-2),IF(AND(D70="V",E70="S"),ROUND(SUM(V$6:V69)*H70/100,-2),IF(AND(D70="G",E70="Z"),ABS(ROUND(SUM(K$6:K69)*H70/100,-2)),IF(AND(D70="R",E70="Z"),ABS(ROUND(SUM(M$6:M69)*H70/100,-2)),IF(AND(D70="C",E70="Z"),ABS(ROUND(SUM(O$6:O69)*H70/100,-2)),IF(AND(D70="L",E70="Z"),ABS(ROUND(SUM(Q$6:Q69)*H70/100,-2)),IF(AND(D70="O",E70="Z"),ABS(ROUND(SUM(S$6:S69)*H70/100,-2)),IF(AND(D70="V",E70="Z"),ABS(ROUND(SUM(U$6:U69)*H70/100,-2)),IF(E70="X",ABS(ROUND(SUM(I$6:I69)*H70/100,-2)),IF(AND(D70="B",E70="H"),80000,0))))))))))))))</f>
        <v>0</v>
      </c>
      <c r="G70" s="148"/>
      <c r="H70" s="149">
        <v>5</v>
      </c>
      <c r="I70" s="144">
        <f>IF(AND($D70="S",$E70="H"),-$F70,IF(AND($D70="S",$E70="T"),$F70,0))</f>
        <v>0</v>
      </c>
      <c r="J70" s="150">
        <f>IF(AND($D70="S",OR($E70="Ü",$E70="T",$E70="A",$E70="D")),-$F70,IF(AND($G70="S",$E70="Ü"),$F70,IF(E70="S",$F70,IF(AND(D70="S",E70="H"),$F70*(100-H70)/100,IF(E70="X",-F70,0)))))</f>
        <v>0</v>
      </c>
      <c r="K70" s="151">
        <f>IF(AND($D70="G",$E70="H"),-$F70,IF(AND($D70="G",$E70="T"),$F70,0))</f>
        <v>0</v>
      </c>
      <c r="L70" s="152">
        <f>IF(AND($D70="G",$E70="H"),$F70,IF(AND($D70="G",NOT($E70="H")),-$F70,IF($G70="G",$F70,IF(AND($E70="B",NOT($D70="G")),$F70/($G$1-1),IF($E70="X",$F70*X70,0)))))</f>
        <v>0</v>
      </c>
      <c r="M70" s="153">
        <f>IF(AND($D70="R",$E70="H"),-$F70,IF(AND($D70="R",$E70="T"),$F70,0))</f>
        <v>0</v>
      </c>
      <c r="N70" s="152">
        <f>IF(AND($D70="R",$E70="H"),$F70,IF(AND($D70="R",NOT($E70="H")),-$F70,IF($G70="R",$F70,IF(AND($E70="B",NOT($D70="R")),$F70/($G$1-1),IF($E70="X",$F70*Y70,0)))))</f>
        <v>0</v>
      </c>
      <c r="O70" s="153">
        <f>IF(AND($D70="C",$E70="H"),-$F70,IF(AND($D70="C",$E70="T"),$F70,0))</f>
        <v>0</v>
      </c>
      <c r="P70" s="152">
        <f>IF($G$1&lt;3,0,IF(AND($D70="C",$E70="H"),$F70,IF(AND($D70="C",NOT($E70="H")),-$F70,IF($G70="C",$F70,IF(AND($E70="B",NOT($D70="C")),$F70/($G$1-1),IF($E70="X",$F70*Z70,0))))))</f>
        <v>0</v>
      </c>
      <c r="Q70" s="153">
        <f>IF(AND($D70="L",$E70="H"),-$F70,IF(AND($D70="L",$E70="T"),$F70,0))</f>
        <v>0</v>
      </c>
      <c r="R70" s="152">
        <f>IF($G$1&lt;4,0,IF(AND($D70="L",$E70="H"),$F70,IF(AND($D70="L",NOT($E70="H")),-$F70,IF($G70="L",$F70,IF(AND($E70="B",NOT($D70="L")),$F70/($G$1-1),IF($E70="X",$F70*AA70,0))))))</f>
        <v>0</v>
      </c>
      <c r="S70" s="153">
        <f>IF(AND($D70="O",$E70="H"),-$F70,IF(AND($D70="O",$E70="T"),$F70,0))</f>
        <v>0</v>
      </c>
      <c r="T70" s="152">
        <f>IF($G$1&lt;5,0,IF(AND($D70="O",$E70="H"),$F70,IF(AND($D70="O",NOT($E70="H")),-$F70,IF($G70="O",$F70,IF(AND($E70="B",NOT($D70="O")),$F70/($G$1-1),IF($E70="X",$F70*AB70,0))))))</f>
        <v>0</v>
      </c>
      <c r="U70" s="153">
        <f>IF(AND($D70="V",$E70="H"),-$F70,IF(AND($D70="V",$E70="T"),$F70,0))</f>
        <v>0</v>
      </c>
      <c r="V70" s="152">
        <f>IF($G$1&lt;6,0,IF(AND($D70="V",$E70="H"),$F70,IF(AND($D70="V",NOT($E70="H")),-$F70,IF($G70="V",$F70,IF(AND($E70="B",NOT($D70="V")),$F70/($G$1-1),IF($E70="X",($F70*AC70)-#REF!,0))))))</f>
        <v>0</v>
      </c>
      <c r="W70" s="154">
        <f>IF(AND(D70="S",E70="H"),1,IF(AND(D70="B",E70="H"),2,IF(AND(D70="G",E70="A"),3,IF(AND(D70="G",E70="D"),4,IF(AND(D70="R",E70="A"),5,IF(AND(D70="R",E70="D"),6,IF(AND(D70="C",E70="A"),7,IF(AND(D70="C",E70="D"),8,IF(AND(D70="L",E70="A"),9,IF(AND(D70="L",E70="D"),10,IF(AND(D70="O",E70="A"),11,IF(AND(D70="O",E70="D"),12,IF(AND(D70="V",E70="A"),13,IF(AND(D70="V",E70="D"),14,0))))))))))))))</f>
        <v>0</v>
      </c>
      <c r="X70" s="155">
        <f>IF(NOT(SUMIF($W$6:$W70,1,$I$6:$I70)=0),(SUMIF($W$6:$W70,3,$F$6:$F70)-SUMIF($AE$6:$AE70,3,$F$6:$F70))/ABS(SUMIF($W$6:$W70,1,$I$6:$I70)),0)</f>
        <v>0</v>
      </c>
      <c r="Y70" s="155">
        <f>IF(NOT(SUMIF($W$6:$W70,1,$I$6:$I70)=0),(SUMIF($W$6:$W70,5,$F$6:$F70)-SUMIF($AE$6:$AE70,5,$F$6:$F70))/ABS(SUMIF($W$6:$W70,1,$I$6:$I70)),0)</f>
        <v>0</v>
      </c>
      <c r="Z70" s="155">
        <f>IF(NOT(SUMIF($W$6:$W70,1,$I$6:$I70)=0),(SUMIF($W$6:$W70,7,$F$6:$F70)-SUMIF($AE$6:$AE70,7,$F$6:$F70))/ABS(SUMIF($W$6:$W70,1,$I$6:$I70)),0)</f>
        <v>0</v>
      </c>
      <c r="AA70" s="155">
        <f>IF(NOT(SUMIF($W$6:$W70,1,$I$6:$I70)=0),(SUMIF($W$6:$W70,9,$F$6:$F70)-SUMIF($AE$6:$AE70,9,$F$6:$F70))/ABS(SUMIF($W$6:$W70,1,$I$6:$I70)),0)</f>
        <v>0</v>
      </c>
      <c r="AB70" s="155">
        <f>IF(NOT(SUMIF($W$6:$W70,1,$I$6:$I70)=0),(SUMIF($W$6:$W70,11,$F$6:$F70)-SUMIF($AE$6:$AE70,11,$F$6:$F70))/ABS(SUMIF($W$6:$W70,1,$I$6:$I70)),0)</f>
        <v>0</v>
      </c>
      <c r="AC70" s="155">
        <f>IF(NOT(SUMIF($W$6:$W70,1,$I$6:$I70)=0),(SUMIF($W$6:$W70,13,$F$6:$F70)-SUMIF($AE$6:$AE70,13,$F$6:$F70))/ABS(SUMIF($W$6:$W70,1,$I$6:$I70)),0)</f>
        <v>0</v>
      </c>
      <c r="AD70" s="155">
        <f>IF(SUM($W$6:$W70)+SUM($AE$6:$AE70)=0,0,1-X70-Y70-Z70-AA70-AB70-AC70)</f>
        <v>0</v>
      </c>
      <c r="AE70" s="156">
        <f>IF(AND($D70="S",$E70="T"),1,IF(AND($D70="B",$E70="A"),2,IF(AND($G70="G",$E70="A"),3,IF(AND($G70="G",$E70="D"),4,IF(AND($G70="R",$E70="A"),5,IF(AND($G70="R",$E70="D"),6,IF(AND($G70="C",$E70="A"),7,IF(AND($G70="C",$E70="D"),8,IF(AND($G70="L",$E70="A"),9,IF(AND($G70="L",$E70="D"),10,IF(AND($G70="O",$E70="A"),11,IF(AND($G70="O",$E70="D"),12,IF(AND($G70="V",$E70="A"),13,IF(AND($G70="V",$E70="D"),14,IF(AND($E70="A",$G70="B"),15,0)))))))))))))))</f>
        <v>0</v>
      </c>
      <c r="AF70" s="157">
        <f>IF(AND(D70="B",E70="H"),A70,IF(AND(G70="B",OR(E70="A",E70="D")),A70,0))</f>
        <v>0</v>
      </c>
    </row>
    <row r="71" ht="12.7" customHeight="1">
      <c r="A71" s="143">
        <f>IF($E71="H",-$F71,IF($E71="T",$F71,IF(AND($E71="A",$G71="B"),$F71,IF(AND(E71="D",G71="B"),F71*0.8,0))))</f>
        <v>0</v>
      </c>
      <c r="B71" s="144">
        <f>$B70-$A71</f>
        <v>0</v>
      </c>
      <c r="C71" s="144">
        <f>IF(OR($E71="Z",AND($E71="H",$D71="B")),$F71,IF(AND($D71="B",$E71="Ü"),-$F71,IF($E71="X",$F71*$AD71,IF(AND(E71="D",G71="B"),F71*0.2,IF(AND(D71="S",E71="H"),$F71*H71/100,0)))))</f>
        <v>0</v>
      </c>
      <c r="D71" s="145"/>
      <c r="E71" s="146"/>
      <c r="F71" s="147">
        <f>IF(AND(D71="G",E71="S"),ROUND(SUM($L$6:$L70)*H71/100,-2),IF(AND(D71="R",E71="S"),ROUND(SUM(N$6:N70)*H71/100,-2),IF(AND(D71="C",E71="S"),ROUND(SUM(P$6:P70)*H71/100,-2),IF(AND(D71="L",E71="S"),ROUND(SUM(R$6:R70)*H71/100,-2),IF(AND(D71="O",E71="S"),ROUND(SUM(T$6:T70)*H71/100,-2),IF(AND(D71="V",E71="S"),ROUND(SUM(V$6:V70)*H71/100,-2),IF(AND(D71="G",E71="Z"),ABS(ROUND(SUM(K$6:K70)*H71/100,-2)),IF(AND(D71="R",E71="Z"),ABS(ROUND(SUM(M$6:M70)*H71/100,-2)),IF(AND(D71="C",E71="Z"),ABS(ROUND(SUM(O$6:O70)*H71/100,-2)),IF(AND(D71="L",E71="Z"),ABS(ROUND(SUM(Q$6:Q70)*H71/100,-2)),IF(AND(D71="O",E71="Z"),ABS(ROUND(SUM(S$6:S70)*H71/100,-2)),IF(AND(D71="V",E71="Z"),ABS(ROUND(SUM(U$6:U70)*H71/100,-2)),IF(E71="X",ABS(ROUND(SUM(I$6:I70)*H71/100,-2)),IF(AND(D71="B",E71="H"),80000,0))))))))))))))</f>
        <v>0</v>
      </c>
      <c r="G71" s="148"/>
      <c r="H71" s="149">
        <v>5</v>
      </c>
      <c r="I71" s="144">
        <f>IF(AND($D71="S",$E71="H"),-$F71,IF(AND($D71="S",$E71="T"),$F71,0))</f>
        <v>0</v>
      </c>
      <c r="J71" s="150">
        <f>IF(AND($D71="S",OR($E71="Ü",$E71="T",$E71="A",$E71="D")),-$F71,IF(AND($G71="S",$E71="Ü"),$F71,IF(E71="S",$F71,IF(AND(D71="S",E71="H"),$F71*(100-H71)/100,IF(E71="X",-F71,0)))))</f>
        <v>0</v>
      </c>
      <c r="K71" s="151">
        <f>IF(AND($D71="G",$E71="H"),-$F71,IF(AND($D71="G",$E71="T"),$F71,0))</f>
        <v>0</v>
      </c>
      <c r="L71" s="152">
        <f>IF(AND($D71="G",$E71="H"),$F71,IF(AND($D71="G",NOT($E71="H")),-$F71,IF($G71="G",$F71,IF(AND($E71="B",NOT($D71="G")),$F71/($G$1-1),IF($E71="X",$F71*X71,0)))))</f>
        <v>0</v>
      </c>
      <c r="M71" s="153">
        <f>IF(AND($D71="R",$E71="H"),-$F71,IF(AND($D71="R",$E71="T"),$F71,0))</f>
        <v>0</v>
      </c>
      <c r="N71" s="152">
        <f>IF(AND($D71="R",$E71="H"),$F71,IF(AND($D71="R",NOT($E71="H")),-$F71,IF($G71="R",$F71,IF(AND($E71="B",NOT($D71="R")),$F71/($G$1-1),IF($E71="X",$F71*Y71,0)))))</f>
        <v>0</v>
      </c>
      <c r="O71" s="153">
        <f>IF(AND($D71="C",$E71="H"),-$F71,IF(AND($D71="C",$E71="T"),$F71,0))</f>
        <v>0</v>
      </c>
      <c r="P71" s="152">
        <f>IF($G$1&lt;3,0,IF(AND($D71="C",$E71="H"),$F71,IF(AND($D71="C",NOT($E71="H")),-$F71,IF($G71="C",$F71,IF(AND($E71="B",NOT($D71="C")),$F71/($G$1-1),IF($E71="X",$F71*Z71,0))))))</f>
        <v>0</v>
      </c>
      <c r="Q71" s="153">
        <f>IF(AND($D71="L",$E71="H"),-$F71,IF(AND($D71="L",$E71="T"),$F71,0))</f>
        <v>0</v>
      </c>
      <c r="R71" s="152">
        <f>IF($G$1&lt;4,0,IF(AND($D71="L",$E71="H"),$F71,IF(AND($D71="L",NOT($E71="H")),-$F71,IF($G71="L",$F71,IF(AND($E71="B",NOT($D71="L")),$F71/($G$1-1),IF($E71="X",$F71*AA71,0))))))</f>
        <v>0</v>
      </c>
      <c r="S71" s="153">
        <f>IF(AND($D71="O",$E71="H"),-$F71,IF(AND($D71="O",$E71="T"),$F71,0))</f>
        <v>0</v>
      </c>
      <c r="T71" s="152">
        <f>IF($G$1&lt;5,0,IF(AND($D71="O",$E71="H"),$F71,IF(AND($D71="O",NOT($E71="H")),-$F71,IF($G71="O",$F71,IF(AND($E71="B",NOT($D71="O")),$F71/($G$1-1),IF($E71="X",$F71*AB71,0))))))</f>
        <v>0</v>
      </c>
      <c r="U71" s="153">
        <f>IF(AND($D71="V",$E71="H"),-$F71,IF(AND($D71="V",$E71="T"),$F71,0))</f>
        <v>0</v>
      </c>
      <c r="V71" s="152">
        <f>IF($G$1&lt;6,0,IF(AND($D71="V",$E71="H"),$F71,IF(AND($D71="V",NOT($E71="H")),-$F71,IF($G71="V",$F71,IF(AND($E71="B",NOT($D71="V")),$F71/($G$1-1),IF($E71="X",($F71*AC71)-#REF!,0))))))</f>
        <v>0</v>
      </c>
      <c r="W71" s="158">
        <f>IF(AND(D71="S",E71="H"),1,IF(AND(D71="B",E71="H"),2,IF(AND(D71="G",E71="A"),3,IF(AND(D71="G",E71="D"),4,IF(AND(D71="R",E71="A"),5,IF(AND(D71="R",E71="D"),6,IF(AND(D71="C",E71="A"),7,IF(AND(D71="C",E71="D"),8,IF(AND(D71="L",E71="A"),9,IF(AND(D71="L",E71="D"),10,IF(AND(D71="O",E71="A"),11,IF(AND(D71="O",E71="D"),12,IF(AND(D71="V",E71="A"),13,IF(AND(D71="V",E71="D"),14,0))))))))))))))</f>
        <v>0</v>
      </c>
      <c r="X71" s="159">
        <f>IF(NOT(SUMIF($W$6:$W71,1,$I$6:$I71)=0),(SUMIF($W$6:$W71,3,$F$6:$F71)-SUMIF($AE$6:$AE71,3,$F$6:$F71))/ABS(SUMIF($W$6:$W71,1,$I$6:$I71)),0)</f>
        <v>0</v>
      </c>
      <c r="Y71" s="159">
        <f>IF(NOT(SUMIF($W$6:$W71,1,$I$6:$I71)=0),(SUMIF($W$6:$W71,5,$F$6:$F71)-SUMIF($AE$6:$AE71,5,$F$6:$F71))/ABS(SUMIF($W$6:$W71,1,$I$6:$I71)),0)</f>
        <v>0</v>
      </c>
      <c r="Z71" s="159">
        <f>IF(NOT(SUMIF($W$6:$W71,1,$I$6:$I71)=0),(SUMIF($W$6:$W71,7,$F$6:$F71)-SUMIF($AE$6:$AE71,7,$F$6:$F71))/ABS(SUMIF($W$6:$W71,1,$I$6:$I71)),0)</f>
        <v>0</v>
      </c>
      <c r="AA71" s="159">
        <f>IF(NOT(SUMIF($W$6:$W71,1,$I$6:$I71)=0),(SUMIF($W$6:$W71,9,$F$6:$F71)-SUMIF($AE$6:$AE71,9,$F$6:$F71))/ABS(SUMIF($W$6:$W71,1,$I$6:$I71)),0)</f>
        <v>0</v>
      </c>
      <c r="AB71" s="159">
        <f>IF(NOT(SUMIF($W$6:$W71,1,$I$6:$I71)=0),(SUMIF($W$6:$W71,11,$F$6:$F71)-SUMIF($AE$6:$AE71,11,$F$6:$F71))/ABS(SUMIF($W$6:$W71,1,$I$6:$I71)),0)</f>
        <v>0</v>
      </c>
      <c r="AC71" s="159">
        <f>IF(NOT(SUMIF($W$6:$W71,1,$I$6:$I71)=0),(SUMIF($W$6:$W71,13,$F$6:$F71)-SUMIF($AE$6:$AE71,13,$F$6:$F71))/ABS(SUMIF($W$6:$W71,1,$I$6:$I71)),0)</f>
        <v>0</v>
      </c>
      <c r="AD71" s="159">
        <f>IF(SUM($W$6:$W71)+SUM($AE$6:$AE71)=0,0,1-X71-Y71-Z71-AA71-AB71-AC71)</f>
        <v>0</v>
      </c>
      <c r="AE71" s="160">
        <f>IF(AND($D71="S",$E71="T"),1,IF(AND($D71="B",$E71="A"),2,IF(AND($G71="G",$E71="A"),3,IF(AND($G71="G",$E71="D"),4,IF(AND($G71="R",$E71="A"),5,IF(AND($G71="R",$E71="D"),6,IF(AND($G71="C",$E71="A"),7,IF(AND($G71="C",$E71="D"),8,IF(AND($G71="L",$E71="A"),9,IF(AND($G71="L",$E71="D"),10,IF(AND($G71="O",$E71="A"),11,IF(AND($G71="O",$E71="D"),12,IF(AND($G71="V",$E71="A"),13,IF(AND($G71="V",$E71="D"),14,IF(AND($E71="A",$G71="B"),15,0)))))))))))))))</f>
        <v>0</v>
      </c>
      <c r="AF71" s="161">
        <f>IF(AND(D71="B",E71="H"),A71,IF(AND(G71="B",OR(E71="A",E71="D")),A71,0))</f>
        <v>0</v>
      </c>
    </row>
    <row r="72" ht="12.7" customHeight="1">
      <c r="A72" s="143">
        <f>IF($E72="H",-$F72,IF($E72="T",$F72,IF(AND($E72="A",$G72="B"),$F72,IF(AND(E72="D",G72="B"),F72*0.8,0))))</f>
        <v>0</v>
      </c>
      <c r="B72" s="144">
        <f>$B71-$A72</f>
        <v>0</v>
      </c>
      <c r="C72" s="144">
        <f>IF(OR($E72="Z",AND($E72="H",$D72="B")),$F72,IF(AND($D72="B",$E72="Ü"),-$F72,IF($E72="X",$F72*$AD72,IF(AND(E72="D",G72="B"),F72*0.2,IF(AND(D72="S",E72="H"),$F72*H72/100,0)))))</f>
        <v>0</v>
      </c>
      <c r="D72" s="145"/>
      <c r="E72" s="146"/>
      <c r="F72" s="147">
        <f>IF(AND(D72="G",E72="S"),ROUND(SUM($L$6:$L71)*H72/100,-2),IF(AND(D72="R",E72="S"),ROUND(SUM(N$6:N71)*H72/100,-2),IF(AND(D72="C",E72="S"),ROUND(SUM(P$6:P71)*H72/100,-2),IF(AND(D72="L",E72="S"),ROUND(SUM(R$6:R71)*H72/100,-2),IF(AND(D72="O",E72="S"),ROUND(SUM(T$6:T71)*H72/100,-2),IF(AND(D72="V",E72="S"),ROUND(SUM(V$6:V71)*H72/100,-2),IF(AND(D72="G",E72="Z"),ABS(ROUND(SUM(K$6:K71)*H72/100,-2)),IF(AND(D72="R",E72="Z"),ABS(ROUND(SUM(M$6:M71)*H72/100,-2)),IF(AND(D72="C",E72="Z"),ABS(ROUND(SUM(O$6:O71)*H72/100,-2)),IF(AND(D72="L",E72="Z"),ABS(ROUND(SUM(Q$6:Q71)*H72/100,-2)),IF(AND(D72="O",E72="Z"),ABS(ROUND(SUM(S$6:S71)*H72/100,-2)),IF(AND(D72="V",E72="Z"),ABS(ROUND(SUM(U$6:U71)*H72/100,-2)),IF(E72="X",ABS(ROUND(SUM(I$6:I71)*H72/100,-2)),IF(AND(D72="B",E72="H"),80000,0))))))))))))))</f>
        <v>0</v>
      </c>
      <c r="G72" s="148"/>
      <c r="H72" s="149">
        <v>5</v>
      </c>
      <c r="I72" s="144">
        <f>IF(AND($D72="S",$E72="H"),-$F72,IF(AND($D72="S",$E72="T"),$F72,0))</f>
        <v>0</v>
      </c>
      <c r="J72" s="150">
        <f>IF(AND($D72="S",OR($E72="Ü",$E72="T",$E72="A",$E72="D")),-$F72,IF(AND($G72="S",$E72="Ü"),$F72,IF(E72="S",$F72,IF(AND(D72="S",E72="H"),$F72*(100-H72)/100,IF(E72="X",-F72,0)))))</f>
        <v>0</v>
      </c>
      <c r="K72" s="151">
        <f>IF(AND($D72="G",$E72="H"),-$F72,IF(AND($D72="G",$E72="T"),$F72,0))</f>
        <v>0</v>
      </c>
      <c r="L72" s="152">
        <f>IF(AND($D72="G",$E72="H"),$F72,IF(AND($D72="G",NOT($E72="H")),-$F72,IF($G72="G",$F72,IF(AND($E72="B",NOT($D72="G")),$F72/($G$1-1),IF($E72="X",$F72*X72,0)))))</f>
        <v>0</v>
      </c>
      <c r="M72" s="153">
        <f>IF(AND($D72="R",$E72="H"),-$F72,IF(AND($D72="R",$E72="T"),$F72,0))</f>
        <v>0</v>
      </c>
      <c r="N72" s="152">
        <f>IF(AND($D72="R",$E72="H"),$F72,IF(AND($D72="R",NOT($E72="H")),-$F72,IF($G72="R",$F72,IF(AND($E72="B",NOT($D72="R")),$F72/($G$1-1),IF($E72="X",$F72*Y72,0)))))</f>
        <v>0</v>
      </c>
      <c r="O72" s="153">
        <f>IF(AND($D72="C",$E72="H"),-$F72,IF(AND($D72="C",$E72="T"),$F72,0))</f>
        <v>0</v>
      </c>
      <c r="P72" s="152">
        <f>IF($G$1&lt;3,0,IF(AND($D72="C",$E72="H"),$F72,IF(AND($D72="C",NOT($E72="H")),-$F72,IF($G72="C",$F72,IF(AND($E72="B",NOT($D72="C")),$F72/($G$1-1),IF($E72="X",$F72*Z72,0))))))</f>
        <v>0</v>
      </c>
      <c r="Q72" s="153">
        <f>IF(AND($D72="L",$E72="H"),-$F72,IF(AND($D72="L",$E72="T"),$F72,0))</f>
        <v>0</v>
      </c>
      <c r="R72" s="152">
        <f>IF($G$1&lt;4,0,IF(AND($D72="L",$E72="H"),$F72,IF(AND($D72="L",NOT($E72="H")),-$F72,IF($G72="L",$F72,IF(AND($E72="B",NOT($D72="L")),$F72/($G$1-1),IF($E72="X",$F72*AA72,0))))))</f>
        <v>0</v>
      </c>
      <c r="S72" s="153">
        <f>IF(AND($D72="O",$E72="H"),-$F72,IF(AND($D72="O",$E72="T"),$F72,0))</f>
        <v>0</v>
      </c>
      <c r="T72" s="152">
        <f>IF($G$1&lt;5,0,IF(AND($D72="O",$E72="H"),$F72,IF(AND($D72="O",NOT($E72="H")),-$F72,IF($G72="O",$F72,IF(AND($E72="B",NOT($D72="O")),$F72/($G$1-1),IF($E72="X",$F72*AB72,0))))))</f>
        <v>0</v>
      </c>
      <c r="U72" s="153">
        <f>IF(AND($D72="V",$E72="H"),-$F72,IF(AND($D72="V",$E72="T"),$F72,0))</f>
        <v>0</v>
      </c>
      <c r="V72" s="152">
        <f>IF($G$1&lt;6,0,IF(AND($D72="V",$E72="H"),$F72,IF(AND($D72="V",NOT($E72="H")),-$F72,IF($G72="V",$F72,IF(AND($E72="B",NOT($D72="V")),$F72/($G$1-1),IF($E72="X",($F72*AC72)-#REF!,0))))))</f>
        <v>0</v>
      </c>
      <c r="W72" s="154">
        <f>IF(AND(D72="S",E72="H"),1,IF(AND(D72="B",E72="H"),2,IF(AND(D72="G",E72="A"),3,IF(AND(D72="G",E72="D"),4,IF(AND(D72="R",E72="A"),5,IF(AND(D72="R",E72="D"),6,IF(AND(D72="C",E72="A"),7,IF(AND(D72="C",E72="D"),8,IF(AND(D72="L",E72="A"),9,IF(AND(D72="L",E72="D"),10,IF(AND(D72="O",E72="A"),11,IF(AND(D72="O",E72="D"),12,IF(AND(D72="V",E72="A"),13,IF(AND(D72="V",E72="D"),14,0))))))))))))))</f>
        <v>0</v>
      </c>
      <c r="X72" s="155">
        <f>IF(NOT(SUMIF($W$6:$W72,1,$I$6:$I72)=0),(SUMIF($W$6:$W72,3,$F$6:$F72)-SUMIF($AE$6:$AE72,3,$F$6:$F72))/ABS(SUMIF($W$6:$W72,1,$I$6:$I72)),0)</f>
        <v>0</v>
      </c>
      <c r="Y72" s="155">
        <f>IF(NOT(SUMIF($W$6:$W72,1,$I$6:$I72)=0),(SUMIF($W$6:$W72,5,$F$6:$F72)-SUMIF($AE$6:$AE72,5,$F$6:$F72))/ABS(SUMIF($W$6:$W72,1,$I$6:$I72)),0)</f>
        <v>0</v>
      </c>
      <c r="Z72" s="155">
        <f>IF(NOT(SUMIF($W$6:$W72,1,$I$6:$I72)=0),(SUMIF($W$6:$W72,7,$F$6:$F72)-SUMIF($AE$6:$AE72,7,$F$6:$F72))/ABS(SUMIF($W$6:$W72,1,$I$6:$I72)),0)</f>
        <v>0</v>
      </c>
      <c r="AA72" s="155">
        <f>IF(NOT(SUMIF($W$6:$W72,1,$I$6:$I72)=0),(SUMIF($W$6:$W72,9,$F$6:$F72)-SUMIF($AE$6:$AE72,9,$F$6:$F72))/ABS(SUMIF($W$6:$W72,1,$I$6:$I72)),0)</f>
        <v>0</v>
      </c>
      <c r="AB72" s="155">
        <f>IF(NOT(SUMIF($W$6:$W72,1,$I$6:$I72)=0),(SUMIF($W$6:$W72,11,$F$6:$F72)-SUMIF($AE$6:$AE72,11,$F$6:$F72))/ABS(SUMIF($W$6:$W72,1,$I$6:$I72)),0)</f>
        <v>0</v>
      </c>
      <c r="AC72" s="155">
        <f>IF(NOT(SUMIF($W$6:$W72,1,$I$6:$I72)=0),(SUMIF($W$6:$W72,13,$F$6:$F72)-SUMIF($AE$6:$AE72,13,$F$6:$F72))/ABS(SUMIF($W$6:$W72,1,$I$6:$I72)),0)</f>
        <v>0</v>
      </c>
      <c r="AD72" s="155">
        <f>IF(SUM($W$6:$W72)+SUM($AE$6:$AE72)=0,0,1-X72-Y72-Z72-AA72-AB72-AC72)</f>
        <v>0</v>
      </c>
      <c r="AE72" s="156">
        <f>IF(AND($D72="S",$E72="T"),1,IF(AND($D72="B",$E72="A"),2,IF(AND($G72="G",$E72="A"),3,IF(AND($G72="G",$E72="D"),4,IF(AND($G72="R",$E72="A"),5,IF(AND($G72="R",$E72="D"),6,IF(AND($G72="C",$E72="A"),7,IF(AND($G72="C",$E72="D"),8,IF(AND($G72="L",$E72="A"),9,IF(AND($G72="L",$E72="D"),10,IF(AND($G72="O",$E72="A"),11,IF(AND($G72="O",$E72="D"),12,IF(AND($G72="V",$E72="A"),13,IF(AND($G72="V",$E72="D"),14,IF(AND($E72="A",$G72="B"),15,0)))))))))))))))</f>
        <v>0</v>
      </c>
      <c r="AF72" s="157">
        <f>IF(AND(D72="B",E72="H"),A72,IF(AND(G72="B",OR(E72="A",E72="D")),A72,0))</f>
        <v>0</v>
      </c>
    </row>
    <row r="73" ht="12.7" customHeight="1">
      <c r="A73" s="143">
        <f>IF($E73="H",-$F73,IF($E73="T",$F73,IF(AND($E73="A",$G73="B"),$F73,IF(AND(E73="D",G73="B"),F73*0.8,0))))</f>
        <v>0</v>
      </c>
      <c r="B73" s="144">
        <f>$B72-$A73</f>
        <v>0</v>
      </c>
      <c r="C73" s="144">
        <f>IF(OR($E73="Z",AND($E73="H",$D73="B")),$F73,IF(AND($D73="B",$E73="Ü"),-$F73,IF($E73="X",$F73*$AD73,IF(AND(E73="D",G73="B"),F73*0.2,IF(AND(D73="S",E73="H"),$F73*H73/100,0)))))</f>
        <v>0</v>
      </c>
      <c r="D73" s="145"/>
      <c r="E73" s="146"/>
      <c r="F73" s="147">
        <f>IF(AND(D73="G",E73="S"),ROUND(SUM($L$6:$L72)*H73/100,-2),IF(AND(D73="R",E73="S"),ROUND(SUM(N$6:N72)*H73/100,-2),IF(AND(D73="C",E73="S"),ROUND(SUM(P$6:P72)*H73/100,-2),IF(AND(D73="L",E73="S"),ROUND(SUM(R$6:R72)*H73/100,-2),IF(AND(D73="O",E73="S"),ROUND(SUM(T$6:T72)*H73/100,-2),IF(AND(D73="V",E73="S"),ROUND(SUM(V$6:V72)*H73/100,-2),IF(AND(D73="G",E73="Z"),ABS(ROUND(SUM(K$6:K72)*H73/100,-2)),IF(AND(D73="R",E73="Z"),ABS(ROUND(SUM(M$6:M72)*H73/100,-2)),IF(AND(D73="C",E73="Z"),ABS(ROUND(SUM(O$6:O72)*H73/100,-2)),IF(AND(D73="L",E73="Z"),ABS(ROUND(SUM(Q$6:Q72)*H73/100,-2)),IF(AND(D73="O",E73="Z"),ABS(ROUND(SUM(S$6:S72)*H73/100,-2)),IF(AND(D73="V",E73="Z"),ABS(ROUND(SUM(U$6:U72)*H73/100,-2)),IF(E73="X",ABS(ROUND(SUM(I$6:I72)*H73/100,-2)),IF(AND(D73="B",E73="H"),80000,0))))))))))))))</f>
        <v>0</v>
      </c>
      <c r="G73" s="148"/>
      <c r="H73" s="149">
        <v>5</v>
      </c>
      <c r="I73" s="144">
        <f>IF(AND($D73="S",$E73="H"),-$F73,IF(AND($D73="S",$E73="T"),$F73,0))</f>
        <v>0</v>
      </c>
      <c r="J73" s="150">
        <f>IF(AND($D73="S",OR($E73="Ü",$E73="T",$E73="A",$E73="D")),-$F73,IF(AND($G73="S",$E73="Ü"),$F73,IF(E73="S",$F73,IF(AND(D73="S",E73="H"),$F73*(100-H73)/100,IF(E73="X",-F73,0)))))</f>
        <v>0</v>
      </c>
      <c r="K73" s="151">
        <f>IF(AND($D73="G",$E73="H"),-$F73,IF(AND($D73="G",$E73="T"),$F73,0))</f>
        <v>0</v>
      </c>
      <c r="L73" s="152">
        <f>IF(AND($D73="G",$E73="H"),$F73,IF(AND($D73="G",NOT($E73="H")),-$F73,IF($G73="G",$F73,IF(AND($E73="B",NOT($D73="G")),$F73/($G$1-1),IF($E73="X",$F73*X73,0)))))</f>
        <v>0</v>
      </c>
      <c r="M73" s="153">
        <f>IF(AND($D73="R",$E73="H"),-$F73,IF(AND($D73="R",$E73="T"),$F73,0))</f>
        <v>0</v>
      </c>
      <c r="N73" s="152">
        <f>IF(AND($D73="R",$E73="H"),$F73,IF(AND($D73="R",NOT($E73="H")),-$F73,IF($G73="R",$F73,IF(AND($E73="B",NOT($D73="R")),$F73/($G$1-1),IF($E73="X",$F73*Y73,0)))))</f>
        <v>0</v>
      </c>
      <c r="O73" s="153">
        <f>IF(AND($D73="C",$E73="H"),-$F73,IF(AND($D73="C",$E73="T"),$F73,0))</f>
        <v>0</v>
      </c>
      <c r="P73" s="152">
        <f>IF($G$1&lt;3,0,IF(AND($D73="C",$E73="H"),$F73,IF(AND($D73="C",NOT($E73="H")),-$F73,IF($G73="C",$F73,IF(AND($E73="B",NOT($D73="C")),$F73/($G$1-1),IF($E73="X",$F73*Z73,0))))))</f>
        <v>0</v>
      </c>
      <c r="Q73" s="153">
        <f>IF(AND($D73="L",$E73="H"),-$F73,IF(AND($D73="L",$E73="T"),$F73,0))</f>
        <v>0</v>
      </c>
      <c r="R73" s="152">
        <f>IF($G$1&lt;4,0,IF(AND($D73="L",$E73="H"),$F73,IF(AND($D73="L",NOT($E73="H")),-$F73,IF($G73="L",$F73,IF(AND($E73="B",NOT($D73="L")),$F73/($G$1-1),IF($E73="X",$F73*AA73,0))))))</f>
        <v>0</v>
      </c>
      <c r="S73" s="153">
        <f>IF(AND($D73="O",$E73="H"),-$F73,IF(AND($D73="O",$E73="T"),$F73,0))</f>
        <v>0</v>
      </c>
      <c r="T73" s="152">
        <f>IF($G$1&lt;5,0,IF(AND($D73="O",$E73="H"),$F73,IF(AND($D73="O",NOT($E73="H")),-$F73,IF($G73="O",$F73,IF(AND($E73="B",NOT($D73="O")),$F73/($G$1-1),IF($E73="X",$F73*AB73,0))))))</f>
        <v>0</v>
      </c>
      <c r="U73" s="153">
        <f>IF(AND($D73="V",$E73="H"),-$F73,IF(AND($D73="V",$E73="T"),$F73,0))</f>
        <v>0</v>
      </c>
      <c r="V73" s="152">
        <f>IF($G$1&lt;6,0,IF(AND($D73="V",$E73="H"),$F73,IF(AND($D73="V",NOT($E73="H")),-$F73,IF($G73="V",$F73,IF(AND($E73="B",NOT($D73="V")),$F73/($G$1-1),IF($E73="X",($F73*AC73)-#REF!,0))))))</f>
        <v>0</v>
      </c>
      <c r="W73" s="158">
        <f>IF(AND(D73="S",E73="H"),1,IF(AND(D73="B",E73="H"),2,IF(AND(D73="G",E73="A"),3,IF(AND(D73="G",E73="D"),4,IF(AND(D73="R",E73="A"),5,IF(AND(D73="R",E73="D"),6,IF(AND(D73="C",E73="A"),7,IF(AND(D73="C",E73="D"),8,IF(AND(D73="L",E73="A"),9,IF(AND(D73="L",E73="D"),10,IF(AND(D73="O",E73="A"),11,IF(AND(D73="O",E73="D"),12,IF(AND(D73="V",E73="A"),13,IF(AND(D73="V",E73="D"),14,0))))))))))))))</f>
        <v>0</v>
      </c>
      <c r="X73" s="159">
        <f>IF(NOT(SUMIF($W$6:$W73,1,$I$6:$I73)=0),(SUMIF($W$6:$W73,3,$F$6:$F73)-SUMIF($AE$6:$AE73,3,$F$6:$F73))/ABS(SUMIF($W$6:$W73,1,$I$6:$I73)),0)</f>
        <v>0</v>
      </c>
      <c r="Y73" s="159">
        <f>IF(NOT(SUMIF($W$6:$W73,1,$I$6:$I73)=0),(SUMIF($W$6:$W73,5,$F$6:$F73)-SUMIF($AE$6:$AE73,5,$F$6:$F73))/ABS(SUMIF($W$6:$W73,1,$I$6:$I73)),0)</f>
        <v>0</v>
      </c>
      <c r="Z73" s="159">
        <f>IF(NOT(SUMIF($W$6:$W73,1,$I$6:$I73)=0),(SUMIF($W$6:$W73,7,$F$6:$F73)-SUMIF($AE$6:$AE73,7,$F$6:$F73))/ABS(SUMIF($W$6:$W73,1,$I$6:$I73)),0)</f>
        <v>0</v>
      </c>
      <c r="AA73" s="159">
        <f>IF(NOT(SUMIF($W$6:$W73,1,$I$6:$I73)=0),(SUMIF($W$6:$W73,9,$F$6:$F73)-SUMIF($AE$6:$AE73,9,$F$6:$F73))/ABS(SUMIF($W$6:$W73,1,$I$6:$I73)),0)</f>
        <v>0</v>
      </c>
      <c r="AB73" s="159">
        <f>IF(NOT(SUMIF($W$6:$W73,1,$I$6:$I73)=0),(SUMIF($W$6:$W73,11,$F$6:$F73)-SUMIF($AE$6:$AE73,11,$F$6:$F73))/ABS(SUMIF($W$6:$W73,1,$I$6:$I73)),0)</f>
        <v>0</v>
      </c>
      <c r="AC73" s="159">
        <f>IF(NOT(SUMIF($W$6:$W73,1,$I$6:$I73)=0),(SUMIF($W$6:$W73,13,$F$6:$F73)-SUMIF($AE$6:$AE73,13,$F$6:$F73))/ABS(SUMIF($W$6:$W73,1,$I$6:$I73)),0)</f>
        <v>0</v>
      </c>
      <c r="AD73" s="159">
        <f>IF(SUM($W$6:$W73)+SUM($AE$6:$AE73)=0,0,1-X73-Y73-Z73-AA73-AB73-AC73)</f>
        <v>0</v>
      </c>
      <c r="AE73" s="160">
        <f>IF(AND($D73="S",$E73="T"),1,IF(AND($D73="B",$E73="A"),2,IF(AND($G73="G",$E73="A"),3,IF(AND($G73="G",$E73="D"),4,IF(AND($G73="R",$E73="A"),5,IF(AND($G73="R",$E73="D"),6,IF(AND($G73="C",$E73="A"),7,IF(AND($G73="C",$E73="D"),8,IF(AND($G73="L",$E73="A"),9,IF(AND($G73="L",$E73="D"),10,IF(AND($G73="O",$E73="A"),11,IF(AND($G73="O",$E73="D"),12,IF(AND($G73="V",$E73="A"),13,IF(AND($G73="V",$E73="D"),14,IF(AND($E73="A",$G73="B"),15,0)))))))))))))))</f>
        <v>0</v>
      </c>
      <c r="AF73" s="161">
        <f>IF(AND(D73="B",E73="H"),A73,IF(AND(G73="B",OR(E73="A",E73="D")),A73,0))</f>
        <v>0</v>
      </c>
    </row>
    <row r="74" ht="12.7" customHeight="1">
      <c r="A74" s="143">
        <f>IF($E74="H",-$F74,IF($E74="T",$F74,IF(AND($E74="A",$G74="B"),$F74,IF(AND(E74="D",G74="B"),F74*0.8,0))))</f>
        <v>0</v>
      </c>
      <c r="B74" s="144">
        <f>$B73-$A74</f>
        <v>0</v>
      </c>
      <c r="C74" s="144">
        <f>IF(OR($E74="Z",AND($E74="H",$D74="B")),$F74,IF(AND($D74="B",$E74="Ü"),-$F74,IF($E74="X",$F74*$AD74,IF(AND(E74="D",G74="B"),F74*0.2,IF(AND(D74="S",E74="H"),$F74*H74/100,0)))))</f>
        <v>0</v>
      </c>
      <c r="D74" s="145"/>
      <c r="E74" s="146"/>
      <c r="F74" s="147">
        <f>IF(AND(D74="G",E74="S"),ROUND(SUM($L$6:$L73)*H74/100,-2),IF(AND(D74="R",E74="S"),ROUND(SUM(N$6:N73)*H74/100,-2),IF(AND(D74="C",E74="S"),ROUND(SUM(P$6:P73)*H74/100,-2),IF(AND(D74="L",E74="S"),ROUND(SUM(R$6:R73)*H74/100,-2),IF(AND(D74="O",E74="S"),ROUND(SUM(T$6:T73)*H74/100,-2),IF(AND(D74="V",E74="S"),ROUND(SUM(V$6:V73)*H74/100,-2),IF(AND(D74="G",E74="Z"),ABS(ROUND(SUM(K$6:K73)*H74/100,-2)),IF(AND(D74="R",E74="Z"),ABS(ROUND(SUM(M$6:M73)*H74/100,-2)),IF(AND(D74="C",E74="Z"),ABS(ROUND(SUM(O$6:O73)*H74/100,-2)),IF(AND(D74="L",E74="Z"),ABS(ROUND(SUM(Q$6:Q73)*H74/100,-2)),IF(AND(D74="O",E74="Z"),ABS(ROUND(SUM(S$6:S73)*H74/100,-2)),IF(AND(D74="V",E74="Z"),ABS(ROUND(SUM(U$6:U73)*H74/100,-2)),IF(E74="X",ABS(ROUND(SUM(I$6:I73)*H74/100,-2)),IF(AND(D74="B",E74="H"),80000,0))))))))))))))</f>
        <v>0</v>
      </c>
      <c r="G74" s="148"/>
      <c r="H74" s="149">
        <v>5</v>
      </c>
      <c r="I74" s="144">
        <f>IF(AND($D74="S",$E74="H"),-$F74,IF(AND($D74="S",$E74="T"),$F74,0))</f>
        <v>0</v>
      </c>
      <c r="J74" s="150">
        <f>IF(AND($D74="S",OR($E74="Ü",$E74="T",$E74="A",$E74="D")),-$F74,IF(AND($G74="S",$E74="Ü"),$F74,IF(E74="S",$F74,IF(AND(D74="S",E74="H"),$F74*(100-H74)/100,IF(E74="X",-F74,0)))))</f>
        <v>0</v>
      </c>
      <c r="K74" s="151">
        <f>IF(AND($D74="G",$E74="H"),-$F74,IF(AND($D74="G",$E74="T"),$F74,0))</f>
        <v>0</v>
      </c>
      <c r="L74" s="152">
        <f>IF(AND($D74="G",$E74="H"),$F74,IF(AND($D74="G",NOT($E74="H")),-$F74,IF($G74="G",$F74,IF(AND($E74="B",NOT($D74="G")),$F74/($G$1-1),IF($E74="X",$F74*X74,0)))))</f>
        <v>0</v>
      </c>
      <c r="M74" s="153">
        <f>IF(AND($D74="R",$E74="H"),-$F74,IF(AND($D74="R",$E74="T"),$F74,0))</f>
        <v>0</v>
      </c>
      <c r="N74" s="152">
        <f>IF(AND($D74="R",$E74="H"),$F74,IF(AND($D74="R",NOT($E74="H")),-$F74,IF($G74="R",$F74,IF(AND($E74="B",NOT($D74="R")),$F74/($G$1-1),IF($E74="X",$F74*Y74,0)))))</f>
        <v>0</v>
      </c>
      <c r="O74" s="153">
        <f>IF(AND($D74="C",$E74="H"),-$F74,IF(AND($D74="C",$E74="T"),$F74,0))</f>
        <v>0</v>
      </c>
      <c r="P74" s="152">
        <f>IF($G$1&lt;3,0,IF(AND($D74="C",$E74="H"),$F74,IF(AND($D74="C",NOT($E74="H")),-$F74,IF($G74="C",$F74,IF(AND($E74="B",NOT($D74="C")),$F74/($G$1-1),IF($E74="X",$F74*Z74,0))))))</f>
        <v>0</v>
      </c>
      <c r="Q74" s="153">
        <f>IF(AND($D74="L",$E74="H"),-$F74,IF(AND($D74="L",$E74="T"),$F74,0))</f>
        <v>0</v>
      </c>
      <c r="R74" s="152">
        <f>IF($G$1&lt;4,0,IF(AND($D74="L",$E74="H"),$F74,IF(AND($D74="L",NOT($E74="H")),-$F74,IF($G74="L",$F74,IF(AND($E74="B",NOT($D74="L")),$F74/($G$1-1),IF($E74="X",$F74*AA74,0))))))</f>
        <v>0</v>
      </c>
      <c r="S74" s="153">
        <f>IF(AND($D74="O",$E74="H"),-$F74,IF(AND($D74="O",$E74="T"),$F74,0))</f>
        <v>0</v>
      </c>
      <c r="T74" s="152">
        <f>IF($G$1&lt;5,0,IF(AND($D74="O",$E74="H"),$F74,IF(AND($D74="O",NOT($E74="H")),-$F74,IF($G74="O",$F74,IF(AND($E74="B",NOT($D74="O")),$F74/($G$1-1),IF($E74="X",$F74*AB74,0))))))</f>
        <v>0</v>
      </c>
      <c r="U74" s="153">
        <f>IF(AND($D74="V",$E74="H"),-$F74,IF(AND($D74="V",$E74="T"),$F74,0))</f>
        <v>0</v>
      </c>
      <c r="V74" s="152">
        <f>IF($G$1&lt;6,0,IF(AND($D74="V",$E74="H"),$F74,IF(AND($D74="V",NOT($E74="H")),-$F74,IF($G74="V",$F74,IF(AND($E74="B",NOT($D74="V")),$F74/($G$1-1),IF($E74="X",($F74*AC74)-#REF!,0))))))</f>
        <v>0</v>
      </c>
      <c r="W74" s="154">
        <f>IF(AND(D74="S",E74="H"),1,IF(AND(D74="B",E74="H"),2,IF(AND(D74="G",E74="A"),3,IF(AND(D74="G",E74="D"),4,IF(AND(D74="R",E74="A"),5,IF(AND(D74="R",E74="D"),6,IF(AND(D74="C",E74="A"),7,IF(AND(D74="C",E74="D"),8,IF(AND(D74="L",E74="A"),9,IF(AND(D74="L",E74="D"),10,IF(AND(D74="O",E74="A"),11,IF(AND(D74="O",E74="D"),12,IF(AND(D74="V",E74="A"),13,IF(AND(D74="V",E74="D"),14,0))))))))))))))</f>
        <v>0</v>
      </c>
      <c r="X74" s="155">
        <f>IF(NOT(SUMIF($W$6:$W74,1,$I$6:$I74)=0),(SUMIF($W$6:$W74,3,$F$6:$F74)-SUMIF($AE$6:$AE74,3,$F$6:$F74))/ABS(SUMIF($W$6:$W74,1,$I$6:$I74)),0)</f>
        <v>0</v>
      </c>
      <c r="Y74" s="155">
        <f>IF(NOT(SUMIF($W$6:$W74,1,$I$6:$I74)=0),(SUMIF($W$6:$W74,5,$F$6:$F74)-SUMIF($AE$6:$AE74,5,$F$6:$F74))/ABS(SUMIF($W$6:$W74,1,$I$6:$I74)),0)</f>
        <v>0</v>
      </c>
      <c r="Z74" s="155">
        <f>IF(NOT(SUMIF($W$6:$W74,1,$I$6:$I74)=0),(SUMIF($W$6:$W74,7,$F$6:$F74)-SUMIF($AE$6:$AE74,7,$F$6:$F74))/ABS(SUMIF($W$6:$W74,1,$I$6:$I74)),0)</f>
        <v>0</v>
      </c>
      <c r="AA74" s="155">
        <f>IF(NOT(SUMIF($W$6:$W74,1,$I$6:$I74)=0),(SUMIF($W$6:$W74,9,$F$6:$F74)-SUMIF($AE$6:$AE74,9,$F$6:$F74))/ABS(SUMIF($W$6:$W74,1,$I$6:$I74)),0)</f>
        <v>0</v>
      </c>
      <c r="AB74" s="155">
        <f>IF(NOT(SUMIF($W$6:$W74,1,$I$6:$I74)=0),(SUMIF($W$6:$W74,11,$F$6:$F74)-SUMIF($AE$6:$AE74,11,$F$6:$F74))/ABS(SUMIF($W$6:$W74,1,$I$6:$I74)),0)</f>
        <v>0</v>
      </c>
      <c r="AC74" s="155">
        <f>IF(NOT(SUMIF($W$6:$W74,1,$I$6:$I74)=0),(SUMIF($W$6:$W74,13,$F$6:$F74)-SUMIF($AE$6:$AE74,13,$F$6:$F74))/ABS(SUMIF($W$6:$W74,1,$I$6:$I74)),0)</f>
        <v>0</v>
      </c>
      <c r="AD74" s="155">
        <f>IF(SUM($W$6:$W74)+SUM($AE$6:$AE74)=0,0,1-X74-Y74-Z74-AA74-AB74-AC74)</f>
        <v>0</v>
      </c>
      <c r="AE74" s="156">
        <f>IF(AND($D74="S",$E74="T"),1,IF(AND($D74="B",$E74="A"),2,IF(AND($G74="G",$E74="A"),3,IF(AND($G74="G",$E74="D"),4,IF(AND($G74="R",$E74="A"),5,IF(AND($G74="R",$E74="D"),6,IF(AND($G74="C",$E74="A"),7,IF(AND($G74="C",$E74="D"),8,IF(AND($G74="L",$E74="A"),9,IF(AND($G74="L",$E74="D"),10,IF(AND($G74="O",$E74="A"),11,IF(AND($G74="O",$E74="D"),12,IF(AND($G74="V",$E74="A"),13,IF(AND($G74="V",$E74="D"),14,IF(AND($E74="A",$G74="B"),15,0)))))))))))))))</f>
        <v>0</v>
      </c>
      <c r="AF74" s="157">
        <f>IF(AND(D74="B",E74="H"),A74,IF(AND(G74="B",OR(E74="A",E74="D")),A74,0))</f>
        <v>0</v>
      </c>
    </row>
    <row r="75" ht="12.7" customHeight="1">
      <c r="A75" s="143">
        <f>IF($E75="H",-$F75,IF($E75="T",$F75,IF(AND($E75="A",$G75="B"),$F75,IF(AND(E75="D",G75="B"),F75*0.8,0))))</f>
        <v>0</v>
      </c>
      <c r="B75" s="144">
        <f>$B74-$A75</f>
        <v>0</v>
      </c>
      <c r="C75" s="144">
        <f>IF(OR($E75="Z",AND($E75="H",$D75="B")),$F75,IF(AND($D75="B",$E75="Ü"),-$F75,IF($E75="X",$F75*$AD75,IF(AND(E75="D",G75="B"),F75*0.2,IF(AND(D75="S",E75="H"),$F75*H75/100,0)))))</f>
        <v>0</v>
      </c>
      <c r="D75" s="145"/>
      <c r="E75" s="146"/>
      <c r="F75" s="147">
        <f>IF(AND(D75="G",E75="S"),ROUND(SUM($L$6:$L74)*H75/100,-2),IF(AND(D75="R",E75="S"),ROUND(SUM(N$6:N74)*H75/100,-2),IF(AND(D75="C",E75="S"),ROUND(SUM(P$6:P74)*H75/100,-2),IF(AND(D75="L",E75="S"),ROUND(SUM(R$6:R74)*H75/100,-2),IF(AND(D75="O",E75="S"),ROUND(SUM(T$6:T74)*H75/100,-2),IF(AND(D75="V",E75="S"),ROUND(SUM(V$6:V74)*H75/100,-2),IF(AND(D75="G",E75="Z"),ABS(ROUND(SUM(K$6:K74)*H75/100,-2)),IF(AND(D75="R",E75="Z"),ABS(ROUND(SUM(M$6:M74)*H75/100,-2)),IF(AND(D75="C",E75="Z"),ABS(ROUND(SUM(O$6:O74)*H75/100,-2)),IF(AND(D75="L",E75="Z"),ABS(ROUND(SUM(Q$6:Q74)*H75/100,-2)),IF(AND(D75="O",E75="Z"),ABS(ROUND(SUM(S$6:S74)*H75/100,-2)),IF(AND(D75="V",E75="Z"),ABS(ROUND(SUM(U$6:U74)*H75/100,-2)),IF(E75="X",ABS(ROUND(SUM(I$6:I74)*H75/100,-2)),IF(AND(D75="B",E75="H"),80000,0))))))))))))))</f>
        <v>0</v>
      </c>
      <c r="G75" s="148"/>
      <c r="H75" s="149">
        <v>5</v>
      </c>
      <c r="I75" s="144">
        <f>IF(AND($D75="S",$E75="H"),-$F75,IF(AND($D75="S",$E75="T"),$F75,0))</f>
        <v>0</v>
      </c>
      <c r="J75" s="150">
        <f>IF(AND($D75="S",OR($E75="Ü",$E75="T",$E75="A",$E75="D")),-$F75,IF(AND($G75="S",$E75="Ü"),$F75,IF(E75="S",$F75,IF(AND(D75="S",E75="H"),$F75*(100-H75)/100,IF(E75="X",-F75,0)))))</f>
        <v>0</v>
      </c>
      <c r="K75" s="151">
        <f>IF(AND($D75="G",$E75="H"),-$F75,IF(AND($D75="G",$E75="T"),$F75,0))</f>
        <v>0</v>
      </c>
      <c r="L75" s="152">
        <f>IF(AND($D75="G",$E75="H"),$F75,IF(AND($D75="G",NOT($E75="H")),-$F75,IF($G75="G",$F75,IF(AND($E75="B",NOT($D75="G")),$F75/($G$1-1),IF($E75="X",$F75*X75,0)))))</f>
        <v>0</v>
      </c>
      <c r="M75" s="153">
        <f>IF(AND($D75="R",$E75="H"),-$F75,IF(AND($D75="R",$E75="T"),$F75,0))</f>
        <v>0</v>
      </c>
      <c r="N75" s="152">
        <f>IF(AND($D75="R",$E75="H"),$F75,IF(AND($D75="R",NOT($E75="H")),-$F75,IF($G75="R",$F75,IF(AND($E75="B",NOT($D75="R")),$F75/($G$1-1),IF($E75="X",$F75*Y75,0)))))</f>
        <v>0</v>
      </c>
      <c r="O75" s="153">
        <f>IF(AND($D75="C",$E75="H"),-$F75,IF(AND($D75="C",$E75="T"),$F75,0))</f>
        <v>0</v>
      </c>
      <c r="P75" s="152">
        <f>IF($G$1&lt;3,0,IF(AND($D75="C",$E75="H"),$F75,IF(AND($D75="C",NOT($E75="H")),-$F75,IF($G75="C",$F75,IF(AND($E75="B",NOT($D75="C")),$F75/($G$1-1),IF($E75="X",$F75*Z75,0))))))</f>
        <v>0</v>
      </c>
      <c r="Q75" s="153">
        <f>IF(AND($D75="L",$E75="H"),-$F75,IF(AND($D75="L",$E75="T"),$F75,0))</f>
        <v>0</v>
      </c>
      <c r="R75" s="152">
        <f>IF($G$1&lt;4,0,IF(AND($D75="L",$E75="H"),$F75,IF(AND($D75="L",NOT($E75="H")),-$F75,IF($G75="L",$F75,IF(AND($E75="B",NOT($D75="L")),$F75/($G$1-1),IF($E75="X",$F75*AA75,0))))))</f>
        <v>0</v>
      </c>
      <c r="S75" s="153">
        <f>IF(AND($D75="O",$E75="H"),-$F75,IF(AND($D75="O",$E75="T"),$F75,0))</f>
        <v>0</v>
      </c>
      <c r="T75" s="152">
        <f>IF($G$1&lt;5,0,IF(AND($D75="O",$E75="H"),$F75,IF(AND($D75="O",NOT($E75="H")),-$F75,IF($G75="O",$F75,IF(AND($E75="B",NOT($D75="O")),$F75/($G$1-1),IF($E75="X",$F75*AB75,0))))))</f>
        <v>0</v>
      </c>
      <c r="U75" s="153">
        <f>IF(AND($D75="V",$E75="H"),-$F75,IF(AND($D75="V",$E75="T"),$F75,0))</f>
        <v>0</v>
      </c>
      <c r="V75" s="152">
        <f>IF($G$1&lt;6,0,IF(AND($D75="V",$E75="H"),$F75,IF(AND($D75="V",NOT($E75="H")),-$F75,IF($G75="V",$F75,IF(AND($E75="B",NOT($D75="V")),$F75/($G$1-1),IF($E75="X",($F75*AC75)-#REF!,0))))))</f>
        <v>0</v>
      </c>
      <c r="W75" s="158">
        <f>IF(AND(D75="S",E75="H"),1,IF(AND(D75="B",E75="H"),2,IF(AND(D75="G",E75="A"),3,IF(AND(D75="G",E75="D"),4,IF(AND(D75="R",E75="A"),5,IF(AND(D75="R",E75="D"),6,IF(AND(D75="C",E75="A"),7,IF(AND(D75="C",E75="D"),8,IF(AND(D75="L",E75="A"),9,IF(AND(D75="L",E75="D"),10,IF(AND(D75="O",E75="A"),11,IF(AND(D75="O",E75="D"),12,IF(AND(D75="V",E75="A"),13,IF(AND(D75="V",E75="D"),14,0))))))))))))))</f>
        <v>0</v>
      </c>
      <c r="X75" s="159">
        <f>IF(NOT(SUMIF($W$6:$W75,1,$I$6:$I75)=0),(SUMIF($W$6:$W75,3,$F$6:$F75)-SUMIF($AE$6:$AE75,3,$F$6:$F75))/ABS(SUMIF($W$6:$W75,1,$I$6:$I75)),0)</f>
        <v>0</v>
      </c>
      <c r="Y75" s="159">
        <f>IF(NOT(SUMIF($W$6:$W75,1,$I$6:$I75)=0),(SUMIF($W$6:$W75,5,$F$6:$F75)-SUMIF($AE$6:$AE75,5,$F$6:$F75))/ABS(SUMIF($W$6:$W75,1,$I$6:$I75)),0)</f>
        <v>0</v>
      </c>
      <c r="Z75" s="159">
        <f>IF(NOT(SUMIF($W$6:$W75,1,$I$6:$I75)=0),(SUMIF($W$6:$W75,7,$F$6:$F75)-SUMIF($AE$6:$AE75,7,$F$6:$F75))/ABS(SUMIF($W$6:$W75,1,$I$6:$I75)),0)</f>
        <v>0</v>
      </c>
      <c r="AA75" s="159">
        <f>IF(NOT(SUMIF($W$6:$W75,1,$I$6:$I75)=0),(SUMIF($W$6:$W75,9,$F$6:$F75)-SUMIF($AE$6:$AE75,9,$F$6:$F75))/ABS(SUMIF($W$6:$W75,1,$I$6:$I75)),0)</f>
        <v>0</v>
      </c>
      <c r="AB75" s="159">
        <f>IF(NOT(SUMIF($W$6:$W75,1,$I$6:$I75)=0),(SUMIF($W$6:$W75,11,$F$6:$F75)-SUMIF($AE$6:$AE75,11,$F$6:$F75))/ABS(SUMIF($W$6:$W75,1,$I$6:$I75)),0)</f>
        <v>0</v>
      </c>
      <c r="AC75" s="159">
        <f>IF(NOT(SUMIF($W$6:$W75,1,$I$6:$I75)=0),(SUMIF($W$6:$W75,13,$F$6:$F75)-SUMIF($AE$6:$AE75,13,$F$6:$F75))/ABS(SUMIF($W$6:$W75,1,$I$6:$I75)),0)</f>
        <v>0</v>
      </c>
      <c r="AD75" s="159">
        <f>IF(SUM($W$6:$W75)+SUM($AE$6:$AE75)=0,0,1-X75-Y75-Z75-AA75-AB75-AC75)</f>
        <v>0</v>
      </c>
      <c r="AE75" s="160">
        <f>IF(AND($D75="S",$E75="T"),1,IF(AND($D75="B",$E75="A"),2,IF(AND($G75="G",$E75="A"),3,IF(AND($G75="G",$E75="D"),4,IF(AND($G75="R",$E75="A"),5,IF(AND($G75="R",$E75="D"),6,IF(AND($G75="C",$E75="A"),7,IF(AND($G75="C",$E75="D"),8,IF(AND($G75="L",$E75="A"),9,IF(AND($G75="L",$E75="D"),10,IF(AND($G75="O",$E75="A"),11,IF(AND($G75="O",$E75="D"),12,IF(AND($G75="V",$E75="A"),13,IF(AND($G75="V",$E75="D"),14,IF(AND($E75="A",$G75="B"),15,0)))))))))))))))</f>
        <v>0</v>
      </c>
      <c r="AF75" s="161">
        <f>IF(AND(D75="B",E75="H"),A75,IF(AND(G75="B",OR(E75="A",E75="D")),A75,0))</f>
        <v>0</v>
      </c>
    </row>
    <row r="76" ht="12.7" customHeight="1">
      <c r="A76" s="143">
        <f>IF($E76="H",-$F76,IF($E76="T",$F76,IF(AND($E76="A",$G76="B"),$F76,IF(AND(E76="D",G76="B"),F76*0.8,0))))</f>
        <v>0</v>
      </c>
      <c r="B76" s="144">
        <f>$B75-$A76</f>
        <v>0</v>
      </c>
      <c r="C76" s="144">
        <f>IF(OR($E76="Z",AND($E76="H",$D76="B")),$F76,IF(AND($D76="B",$E76="Ü"),-$F76,IF($E76="X",$F76*$AD76,IF(AND(E76="D",G76="B"),F76*0.2,IF(AND(D76="S",E76="H"),$F76*H76/100,0)))))</f>
        <v>0</v>
      </c>
      <c r="D76" s="145"/>
      <c r="E76" s="146"/>
      <c r="F76" s="147">
        <f>IF(AND(D76="G",E76="S"),ROUND(SUM($L$6:$L75)*H76/100,-2),IF(AND(D76="R",E76="S"),ROUND(SUM(N$6:N75)*H76/100,-2),IF(AND(D76="C",E76="S"),ROUND(SUM(P$6:P75)*H76/100,-2),IF(AND(D76="L",E76="S"),ROUND(SUM(R$6:R75)*H76/100,-2),IF(AND(D76="O",E76="S"),ROUND(SUM(T$6:T75)*H76/100,-2),IF(AND(D76="V",E76="S"),ROUND(SUM(V$6:V75)*H76/100,-2),IF(AND(D76="G",E76="Z"),ABS(ROUND(SUM(K$6:K75)*H76/100,-2)),IF(AND(D76="R",E76="Z"),ABS(ROUND(SUM(M$6:M75)*H76/100,-2)),IF(AND(D76="C",E76="Z"),ABS(ROUND(SUM(O$6:O75)*H76/100,-2)),IF(AND(D76="L",E76="Z"),ABS(ROUND(SUM(Q$6:Q75)*H76/100,-2)),IF(AND(D76="O",E76="Z"),ABS(ROUND(SUM(S$6:S75)*H76/100,-2)),IF(AND(D76="V",E76="Z"),ABS(ROUND(SUM(U$6:U75)*H76/100,-2)),IF(E76="X",ABS(ROUND(SUM(I$6:I75)*H76/100,-2)),IF(AND(D76="B",E76="H"),80000,0))))))))))))))</f>
        <v>0</v>
      </c>
      <c r="G76" s="148"/>
      <c r="H76" s="149">
        <v>5</v>
      </c>
      <c r="I76" s="144">
        <f>IF(AND($D76="S",$E76="H"),-$F76,IF(AND($D76="S",$E76="T"),$F76,0))</f>
        <v>0</v>
      </c>
      <c r="J76" s="150">
        <f>IF(AND($D76="S",OR($E76="Ü",$E76="T",$E76="A",$E76="D")),-$F76,IF(AND($G76="S",$E76="Ü"),$F76,IF(E76="S",$F76,IF(AND(D76="S",E76="H"),$F76*(100-H76)/100,IF(E76="X",-F76,0)))))</f>
        <v>0</v>
      </c>
      <c r="K76" s="151">
        <f>IF(AND($D76="G",$E76="H"),-$F76,IF(AND($D76="G",$E76="T"),$F76,0))</f>
        <v>0</v>
      </c>
      <c r="L76" s="152">
        <f>IF(AND($D76="G",$E76="H"),$F76,IF(AND($D76="G",NOT($E76="H")),-$F76,IF($G76="G",$F76,IF(AND($E76="B",NOT($D76="G")),$F76/($G$1-1),IF($E76="X",$F76*X76,0)))))</f>
        <v>0</v>
      </c>
      <c r="M76" s="153">
        <f>IF(AND($D76="R",$E76="H"),-$F76,IF(AND($D76="R",$E76="T"),$F76,0))</f>
        <v>0</v>
      </c>
      <c r="N76" s="152">
        <f>IF(AND($D76="R",$E76="H"),$F76,IF(AND($D76="R",NOT($E76="H")),-$F76,IF($G76="R",$F76,IF(AND($E76="B",NOT($D76="R")),$F76/($G$1-1),IF($E76="X",$F76*Y76,0)))))</f>
        <v>0</v>
      </c>
      <c r="O76" s="153">
        <f>IF(AND($D76="C",$E76="H"),-$F76,IF(AND($D76="C",$E76="T"),$F76,0))</f>
        <v>0</v>
      </c>
      <c r="P76" s="152">
        <f>IF($G$1&lt;3,0,IF(AND($D76="C",$E76="H"),$F76,IF(AND($D76="C",NOT($E76="H")),-$F76,IF($G76="C",$F76,IF(AND($E76="B",NOT($D76="C")),$F76/($G$1-1),IF($E76="X",$F76*Z76,0))))))</f>
        <v>0</v>
      </c>
      <c r="Q76" s="153">
        <f>IF(AND($D76="L",$E76="H"),-$F76,IF(AND($D76="L",$E76="T"),$F76,0))</f>
        <v>0</v>
      </c>
      <c r="R76" s="152">
        <f>IF($G$1&lt;4,0,IF(AND($D76="L",$E76="H"),$F76,IF(AND($D76="L",NOT($E76="H")),-$F76,IF($G76="L",$F76,IF(AND($E76="B",NOT($D76="L")),$F76/($G$1-1),IF($E76="X",$F76*AA76,0))))))</f>
        <v>0</v>
      </c>
      <c r="S76" s="153">
        <f>IF(AND($D76="O",$E76="H"),-$F76,IF(AND($D76="O",$E76="T"),$F76,0))</f>
        <v>0</v>
      </c>
      <c r="T76" s="152">
        <f>IF($G$1&lt;5,0,IF(AND($D76="O",$E76="H"),$F76,IF(AND($D76="O",NOT($E76="H")),-$F76,IF($G76="O",$F76,IF(AND($E76="B",NOT($D76="O")),$F76/($G$1-1),IF($E76="X",$F76*AB76,0))))))</f>
        <v>0</v>
      </c>
      <c r="U76" s="153">
        <f>IF(AND($D76="V",$E76="H"),-$F76,IF(AND($D76="V",$E76="T"),$F76,0))</f>
        <v>0</v>
      </c>
      <c r="V76" s="152">
        <f>IF($G$1&lt;6,0,IF(AND($D76="V",$E76="H"),$F76,IF(AND($D76="V",NOT($E76="H")),-$F76,IF($G76="V",$F76,IF(AND($E76="B",NOT($D76="V")),$F76/($G$1-1),IF($E76="X",($F76*AC76)-#REF!,0))))))</f>
        <v>0</v>
      </c>
      <c r="W76" s="154">
        <f>IF(AND(D76="S",E76="H"),1,IF(AND(D76="B",E76="H"),2,IF(AND(D76="G",E76="A"),3,IF(AND(D76="G",E76="D"),4,IF(AND(D76="R",E76="A"),5,IF(AND(D76="R",E76="D"),6,IF(AND(D76="C",E76="A"),7,IF(AND(D76="C",E76="D"),8,IF(AND(D76="L",E76="A"),9,IF(AND(D76="L",E76="D"),10,IF(AND(D76="O",E76="A"),11,IF(AND(D76="O",E76="D"),12,IF(AND(D76="V",E76="A"),13,IF(AND(D76="V",E76="D"),14,0))))))))))))))</f>
        <v>0</v>
      </c>
      <c r="X76" s="155">
        <f>IF(NOT(SUMIF($W$6:$W76,1,$I$6:$I76)=0),(SUMIF($W$6:$W76,3,$F$6:$F76)-SUMIF($AE$6:$AE76,3,$F$6:$F76))/ABS(SUMIF($W$6:$W76,1,$I$6:$I76)),0)</f>
        <v>0</v>
      </c>
      <c r="Y76" s="155">
        <f>IF(NOT(SUMIF($W$6:$W76,1,$I$6:$I76)=0),(SUMIF($W$6:$W76,5,$F$6:$F76)-SUMIF($AE$6:$AE76,5,$F$6:$F76))/ABS(SUMIF($W$6:$W76,1,$I$6:$I76)),0)</f>
        <v>0</v>
      </c>
      <c r="Z76" s="155">
        <f>IF(NOT(SUMIF($W$6:$W76,1,$I$6:$I76)=0),(SUMIF($W$6:$W76,7,$F$6:$F76)-SUMIF($AE$6:$AE76,7,$F$6:$F76))/ABS(SUMIF($W$6:$W76,1,$I$6:$I76)),0)</f>
        <v>0</v>
      </c>
      <c r="AA76" s="155">
        <f>IF(NOT(SUMIF($W$6:$W76,1,$I$6:$I76)=0),(SUMIF($W$6:$W76,9,$F$6:$F76)-SUMIF($AE$6:$AE76,9,$F$6:$F76))/ABS(SUMIF($W$6:$W76,1,$I$6:$I76)),0)</f>
        <v>0</v>
      </c>
      <c r="AB76" s="155">
        <f>IF(NOT(SUMIF($W$6:$W76,1,$I$6:$I76)=0),(SUMIF($W$6:$W76,11,$F$6:$F76)-SUMIF($AE$6:$AE76,11,$F$6:$F76))/ABS(SUMIF($W$6:$W76,1,$I$6:$I76)),0)</f>
        <v>0</v>
      </c>
      <c r="AC76" s="155">
        <f>IF(NOT(SUMIF($W$6:$W76,1,$I$6:$I76)=0),(SUMIF($W$6:$W76,13,$F$6:$F76)-SUMIF($AE$6:$AE76,13,$F$6:$F76))/ABS(SUMIF($W$6:$W76,1,$I$6:$I76)),0)</f>
        <v>0</v>
      </c>
      <c r="AD76" s="155">
        <f>IF(SUM($W$6:$W76)+SUM($AE$6:$AE76)=0,0,1-X76-Y76-Z76-AA76-AB76-AC76)</f>
        <v>0</v>
      </c>
      <c r="AE76" s="156">
        <f>IF(AND($D76="S",$E76="T"),1,IF(AND($D76="B",$E76="A"),2,IF(AND($G76="G",$E76="A"),3,IF(AND($G76="G",$E76="D"),4,IF(AND($G76="R",$E76="A"),5,IF(AND($G76="R",$E76="D"),6,IF(AND($G76="C",$E76="A"),7,IF(AND($G76="C",$E76="D"),8,IF(AND($G76="L",$E76="A"),9,IF(AND($G76="L",$E76="D"),10,IF(AND($G76="O",$E76="A"),11,IF(AND($G76="O",$E76="D"),12,IF(AND($G76="V",$E76="A"),13,IF(AND($G76="V",$E76="D"),14,IF(AND($E76="A",$G76="B"),15,0)))))))))))))))</f>
        <v>0</v>
      </c>
      <c r="AF76" s="157">
        <f>IF(AND(D76="B",E76="H"),A76,IF(AND(G76="B",OR(E76="A",E76="D")),A76,0))</f>
        <v>0</v>
      </c>
    </row>
    <row r="77" ht="12.7" customHeight="1">
      <c r="A77" s="143">
        <f>IF($E77="H",-$F77,IF($E77="T",$F77,IF(AND($E77="A",$G77="B"),$F77,IF(AND(E77="D",G77="B"),F77*0.8,0))))</f>
        <v>0</v>
      </c>
      <c r="B77" s="144">
        <f>$B76-$A77</f>
        <v>0</v>
      </c>
      <c r="C77" s="144">
        <f>IF(OR($E77="Z",AND($E77="H",$D77="B")),$F77,IF(AND($D77="B",$E77="Ü"),-$F77,IF($E77="X",$F77*$AD77,IF(AND(E77="D",G77="B"),F77*0.2,IF(AND(D77="S",E77="H"),$F77*H77/100,0)))))</f>
        <v>0</v>
      </c>
      <c r="D77" s="145"/>
      <c r="E77" s="146"/>
      <c r="F77" s="147">
        <f>IF(AND(D77="G",E77="S"),ROUND(SUM($L$6:$L76)*H77/100,-2),IF(AND(D77="R",E77="S"),ROUND(SUM(N$6:N76)*H77/100,-2),IF(AND(D77="C",E77="S"),ROUND(SUM(P$6:P76)*H77/100,-2),IF(AND(D77="L",E77="S"),ROUND(SUM(R$6:R76)*H77/100,-2),IF(AND(D77="O",E77="S"),ROUND(SUM(T$6:T76)*H77/100,-2),IF(AND(D77="V",E77="S"),ROUND(SUM(V$6:V76)*H77/100,-2),IF(AND(D77="G",E77="Z"),ABS(ROUND(SUM(K$6:K76)*H77/100,-2)),IF(AND(D77="R",E77="Z"),ABS(ROUND(SUM(M$6:M76)*H77/100,-2)),IF(AND(D77="C",E77="Z"),ABS(ROUND(SUM(O$6:O76)*H77/100,-2)),IF(AND(D77="L",E77="Z"),ABS(ROUND(SUM(Q$6:Q76)*H77/100,-2)),IF(AND(D77="O",E77="Z"),ABS(ROUND(SUM(S$6:S76)*H77/100,-2)),IF(AND(D77="V",E77="Z"),ABS(ROUND(SUM(U$6:U76)*H77/100,-2)),IF(E77="X",ABS(ROUND(SUM(I$6:I76)*H77/100,-2)),IF(AND(D77="B",E77="H"),80000,0))))))))))))))</f>
        <v>0</v>
      </c>
      <c r="G77" s="148"/>
      <c r="H77" s="149">
        <v>5</v>
      </c>
      <c r="I77" s="144">
        <f>IF(AND($D77="S",$E77="H"),-$F77,IF(AND($D77="S",$E77="T"),$F77,0))</f>
        <v>0</v>
      </c>
      <c r="J77" s="150">
        <f>IF(AND($D77="S",OR($E77="Ü",$E77="T",$E77="A",$E77="D")),-$F77,IF(AND($G77="S",$E77="Ü"),$F77,IF(E77="S",$F77,IF(AND(D77="S",E77="H"),$F77*(100-H77)/100,IF(E77="X",-F77,0)))))</f>
        <v>0</v>
      </c>
      <c r="K77" s="151">
        <f>IF(AND($D77="G",$E77="H"),-$F77,IF(AND($D77="G",$E77="T"),$F77,0))</f>
        <v>0</v>
      </c>
      <c r="L77" s="152">
        <f>IF(AND($D77="G",$E77="H"),$F77,IF(AND($D77="G",NOT($E77="H")),-$F77,IF($G77="G",$F77,IF(AND($E77="B",NOT($D77="G")),$F77/($G$1-1),IF($E77="X",$F77*X77,0)))))</f>
        <v>0</v>
      </c>
      <c r="M77" s="153">
        <f>IF(AND($D77="R",$E77="H"),-$F77,IF(AND($D77="R",$E77="T"),$F77,0))</f>
        <v>0</v>
      </c>
      <c r="N77" s="152">
        <f>IF(AND($D77="R",$E77="H"),$F77,IF(AND($D77="R",NOT($E77="H")),-$F77,IF($G77="R",$F77,IF(AND($E77="B",NOT($D77="R")),$F77/($G$1-1),IF($E77="X",$F77*Y77,0)))))</f>
        <v>0</v>
      </c>
      <c r="O77" s="153">
        <f>IF(AND($D77="C",$E77="H"),-$F77,IF(AND($D77="C",$E77="T"),$F77,0))</f>
        <v>0</v>
      </c>
      <c r="P77" s="152">
        <f>IF($G$1&lt;3,0,IF(AND($D77="C",$E77="H"),$F77,IF(AND($D77="C",NOT($E77="H")),-$F77,IF($G77="C",$F77,IF(AND($E77="B",NOT($D77="C")),$F77/($G$1-1),IF($E77="X",$F77*Z77,0))))))</f>
        <v>0</v>
      </c>
      <c r="Q77" s="153">
        <f>IF(AND($D77="L",$E77="H"),-$F77,IF(AND($D77="L",$E77="T"),$F77,0))</f>
        <v>0</v>
      </c>
      <c r="R77" s="152">
        <f>IF($G$1&lt;4,0,IF(AND($D77="L",$E77="H"),$F77,IF(AND($D77="L",NOT($E77="H")),-$F77,IF($G77="L",$F77,IF(AND($E77="B",NOT($D77="L")),$F77/($G$1-1),IF($E77="X",$F77*AA77,0))))))</f>
        <v>0</v>
      </c>
      <c r="S77" s="153">
        <f>IF(AND($D77="O",$E77="H"),-$F77,IF(AND($D77="O",$E77="T"),$F77,0))</f>
        <v>0</v>
      </c>
      <c r="T77" s="152">
        <f>IF($G$1&lt;5,0,IF(AND($D77="O",$E77="H"),$F77,IF(AND($D77="O",NOT($E77="H")),-$F77,IF($G77="O",$F77,IF(AND($E77="B",NOT($D77="O")),$F77/($G$1-1),IF($E77="X",$F77*AB77,0))))))</f>
        <v>0</v>
      </c>
      <c r="U77" s="153">
        <f>IF(AND($D77="V",$E77="H"),-$F77,IF(AND($D77="V",$E77="T"),$F77,0))</f>
        <v>0</v>
      </c>
      <c r="V77" s="152">
        <f>IF($G$1&lt;6,0,IF(AND($D77="V",$E77="H"),$F77,IF(AND($D77="V",NOT($E77="H")),-$F77,IF($G77="V",$F77,IF(AND($E77="B",NOT($D77="V")),$F77/($G$1-1),IF($E77="X",($F77*AC77)-#REF!,0))))))</f>
        <v>0</v>
      </c>
      <c r="W77" s="158">
        <f>IF(AND(D77="S",E77="H"),1,IF(AND(D77="B",E77="H"),2,IF(AND(D77="G",E77="A"),3,IF(AND(D77="G",E77="D"),4,IF(AND(D77="R",E77="A"),5,IF(AND(D77="R",E77="D"),6,IF(AND(D77="C",E77="A"),7,IF(AND(D77="C",E77="D"),8,IF(AND(D77="L",E77="A"),9,IF(AND(D77="L",E77="D"),10,IF(AND(D77="O",E77="A"),11,IF(AND(D77="O",E77="D"),12,IF(AND(D77="V",E77="A"),13,IF(AND(D77="V",E77="D"),14,0))))))))))))))</f>
        <v>0</v>
      </c>
      <c r="X77" s="159">
        <f>IF(NOT(SUMIF($W$6:$W77,1,$I$6:$I77)=0),(SUMIF($W$6:$W77,3,$F$6:$F77)-SUMIF($AE$6:$AE77,3,$F$6:$F77))/ABS(SUMIF($W$6:$W77,1,$I$6:$I77)),0)</f>
        <v>0</v>
      </c>
      <c r="Y77" s="159">
        <f>IF(NOT(SUMIF($W$6:$W77,1,$I$6:$I77)=0),(SUMIF($W$6:$W77,5,$F$6:$F77)-SUMIF($AE$6:$AE77,5,$F$6:$F77))/ABS(SUMIF($W$6:$W77,1,$I$6:$I77)),0)</f>
        <v>0</v>
      </c>
      <c r="Z77" s="159">
        <f>IF(NOT(SUMIF($W$6:$W77,1,$I$6:$I77)=0),(SUMIF($W$6:$W77,7,$F$6:$F77)-SUMIF($AE$6:$AE77,7,$F$6:$F77))/ABS(SUMIF($W$6:$W77,1,$I$6:$I77)),0)</f>
        <v>0</v>
      </c>
      <c r="AA77" s="159">
        <f>IF(NOT(SUMIF($W$6:$W77,1,$I$6:$I77)=0),(SUMIF($W$6:$W77,9,$F$6:$F77)-SUMIF($AE$6:$AE77,9,$F$6:$F77))/ABS(SUMIF($W$6:$W77,1,$I$6:$I77)),0)</f>
        <v>0</v>
      </c>
      <c r="AB77" s="159">
        <f>IF(NOT(SUMIF($W$6:$W77,1,$I$6:$I77)=0),(SUMIF($W$6:$W77,11,$F$6:$F77)-SUMIF($AE$6:$AE77,11,$F$6:$F77))/ABS(SUMIF($W$6:$W77,1,$I$6:$I77)),0)</f>
        <v>0</v>
      </c>
      <c r="AC77" s="159">
        <f>IF(NOT(SUMIF($W$6:$W77,1,$I$6:$I77)=0),(SUMIF($W$6:$W77,13,$F$6:$F77)-SUMIF($AE$6:$AE77,13,$F$6:$F77))/ABS(SUMIF($W$6:$W77,1,$I$6:$I77)),0)</f>
        <v>0</v>
      </c>
      <c r="AD77" s="159">
        <f>IF(SUM($W$6:$W77)+SUM($AE$6:$AE77)=0,0,1-X77-Y77-Z77-AA77-AB77-AC77)</f>
        <v>0</v>
      </c>
      <c r="AE77" s="160">
        <f>IF(AND($D77="S",$E77="T"),1,IF(AND($D77="B",$E77="A"),2,IF(AND($G77="G",$E77="A"),3,IF(AND($G77="G",$E77="D"),4,IF(AND($G77="R",$E77="A"),5,IF(AND($G77="R",$E77="D"),6,IF(AND($G77="C",$E77="A"),7,IF(AND($G77="C",$E77="D"),8,IF(AND($G77="L",$E77="A"),9,IF(AND($G77="L",$E77="D"),10,IF(AND($G77="O",$E77="A"),11,IF(AND($G77="O",$E77="D"),12,IF(AND($G77="V",$E77="A"),13,IF(AND($G77="V",$E77="D"),14,IF(AND($E77="A",$G77="B"),15,0)))))))))))))))</f>
        <v>0</v>
      </c>
      <c r="AF77" s="161">
        <f>IF(AND(D77="B",E77="H"),A77,IF(AND(G77="B",OR(E77="A",E77="D")),A77,0))</f>
        <v>0</v>
      </c>
    </row>
    <row r="78" ht="12.7" customHeight="1">
      <c r="A78" s="143">
        <f>IF($E78="H",-$F78,IF($E78="T",$F78,IF(AND($E78="A",$G78="B"),$F78,IF(AND(E78="D",G78="B"),F78*0.8,0))))</f>
        <v>0</v>
      </c>
      <c r="B78" s="144">
        <f>$B77-$A78</f>
        <v>0</v>
      </c>
      <c r="C78" s="144">
        <f>IF(OR($E78="Z",AND($E78="H",$D78="B")),$F78,IF(AND($D78="B",$E78="Ü"),-$F78,IF($E78="X",$F78*$AD78,IF(AND(E78="D",G78="B"),F78*0.2,IF(AND(D78="S",E78="H"),$F78*H78/100,0)))))</f>
        <v>0</v>
      </c>
      <c r="D78" s="145"/>
      <c r="E78" s="146"/>
      <c r="F78" s="147">
        <f>IF(AND(D78="G",E78="S"),ROUND(SUM($L$6:$L77)*H78/100,-2),IF(AND(D78="R",E78="S"),ROUND(SUM(N$6:N77)*H78/100,-2),IF(AND(D78="C",E78="S"),ROUND(SUM(P$6:P77)*H78/100,-2),IF(AND(D78="L",E78="S"),ROUND(SUM(R$6:R77)*H78/100,-2),IF(AND(D78="O",E78="S"),ROUND(SUM(T$6:T77)*H78/100,-2),IF(AND(D78="V",E78="S"),ROUND(SUM(V$6:V77)*H78/100,-2),IF(AND(D78="G",E78="Z"),ABS(ROUND(SUM(K$6:K77)*H78/100,-2)),IF(AND(D78="R",E78="Z"),ABS(ROUND(SUM(M$6:M77)*H78/100,-2)),IF(AND(D78="C",E78="Z"),ABS(ROUND(SUM(O$6:O77)*H78/100,-2)),IF(AND(D78="L",E78="Z"),ABS(ROUND(SUM(Q$6:Q77)*H78/100,-2)),IF(AND(D78="O",E78="Z"),ABS(ROUND(SUM(S$6:S77)*H78/100,-2)),IF(AND(D78="V",E78="Z"),ABS(ROUND(SUM(U$6:U77)*H78/100,-2)),IF(E78="X",ABS(ROUND(SUM(I$6:I77)*H78/100,-2)),IF(AND(D78="B",E78="H"),80000,0))))))))))))))</f>
        <v>0</v>
      </c>
      <c r="G78" s="148"/>
      <c r="H78" s="149">
        <v>5</v>
      </c>
      <c r="I78" s="144">
        <f>IF(AND($D78="S",$E78="H"),-$F78,IF(AND($D78="S",$E78="T"),$F78,0))</f>
        <v>0</v>
      </c>
      <c r="J78" s="150">
        <f>IF(AND($D78="S",OR($E78="Ü",$E78="T",$E78="A",$E78="D")),-$F78,IF(AND($G78="S",$E78="Ü"),$F78,IF(E78="S",$F78,IF(AND(D78="S",E78="H"),$F78*(100-H78)/100,IF(E78="X",-F78,0)))))</f>
        <v>0</v>
      </c>
      <c r="K78" s="151">
        <f>IF(AND($D78="G",$E78="H"),-$F78,IF(AND($D78="G",$E78="T"),$F78,0))</f>
        <v>0</v>
      </c>
      <c r="L78" s="152">
        <f>IF(AND($D78="G",$E78="H"),$F78,IF(AND($D78="G",NOT($E78="H")),-$F78,IF($G78="G",$F78,IF(AND($E78="B",NOT($D78="G")),$F78/($G$1-1),IF($E78="X",$F78*X78,0)))))</f>
        <v>0</v>
      </c>
      <c r="M78" s="153">
        <f>IF(AND($D78="R",$E78="H"),-$F78,IF(AND($D78="R",$E78="T"),$F78,0))</f>
        <v>0</v>
      </c>
      <c r="N78" s="152">
        <f>IF(AND($D78="R",$E78="H"),$F78,IF(AND($D78="R",NOT($E78="H")),-$F78,IF($G78="R",$F78,IF(AND($E78="B",NOT($D78="R")),$F78/($G$1-1),IF($E78="X",$F78*Y78,0)))))</f>
        <v>0</v>
      </c>
      <c r="O78" s="153">
        <f>IF(AND($D78="C",$E78="H"),-$F78,IF(AND($D78="C",$E78="T"),$F78,0))</f>
        <v>0</v>
      </c>
      <c r="P78" s="152">
        <f>IF($G$1&lt;3,0,IF(AND($D78="C",$E78="H"),$F78,IF(AND($D78="C",NOT($E78="H")),-$F78,IF($G78="C",$F78,IF(AND($E78="B",NOT($D78="C")),$F78/($G$1-1),IF($E78="X",$F78*Z78,0))))))</f>
        <v>0</v>
      </c>
      <c r="Q78" s="153">
        <f>IF(AND($D78="L",$E78="H"),-$F78,IF(AND($D78="L",$E78="T"),$F78,0))</f>
        <v>0</v>
      </c>
      <c r="R78" s="152">
        <f>IF($G$1&lt;4,0,IF(AND($D78="L",$E78="H"),$F78,IF(AND($D78="L",NOT($E78="H")),-$F78,IF($G78="L",$F78,IF(AND($E78="B",NOT($D78="L")),$F78/($G$1-1),IF($E78="X",$F78*AA78,0))))))</f>
        <v>0</v>
      </c>
      <c r="S78" s="153">
        <f>IF(AND($D78="O",$E78="H"),-$F78,IF(AND($D78="O",$E78="T"),$F78,0))</f>
        <v>0</v>
      </c>
      <c r="T78" s="152">
        <f>IF($G$1&lt;5,0,IF(AND($D78="O",$E78="H"),$F78,IF(AND($D78="O",NOT($E78="H")),-$F78,IF($G78="O",$F78,IF(AND($E78="B",NOT($D78="O")),$F78/($G$1-1),IF($E78="X",$F78*AB78,0))))))</f>
        <v>0</v>
      </c>
      <c r="U78" s="153">
        <f>IF(AND($D78="V",$E78="H"),-$F78,IF(AND($D78="V",$E78="T"),$F78,0))</f>
        <v>0</v>
      </c>
      <c r="V78" s="152">
        <f>IF($G$1&lt;6,0,IF(AND($D78="V",$E78="H"),$F78,IF(AND($D78="V",NOT($E78="H")),-$F78,IF($G78="V",$F78,IF(AND($E78="B",NOT($D78="V")),$F78/($G$1-1),IF($E78="X",($F78*AC78)-#REF!,0))))))</f>
        <v>0</v>
      </c>
      <c r="W78" s="154">
        <f>IF(AND(D78="S",E78="H"),1,IF(AND(D78="B",E78="H"),2,IF(AND(D78="G",E78="A"),3,IF(AND(D78="G",E78="D"),4,IF(AND(D78="R",E78="A"),5,IF(AND(D78="R",E78="D"),6,IF(AND(D78="C",E78="A"),7,IF(AND(D78="C",E78="D"),8,IF(AND(D78="L",E78="A"),9,IF(AND(D78="L",E78="D"),10,IF(AND(D78="O",E78="A"),11,IF(AND(D78="O",E78="D"),12,IF(AND(D78="V",E78="A"),13,IF(AND(D78="V",E78="D"),14,0))))))))))))))</f>
        <v>0</v>
      </c>
      <c r="X78" s="155">
        <f>IF(NOT(SUMIF($W$6:$W78,1,$I$6:$I78)=0),(SUMIF($W$6:$W78,3,$F$6:$F78)-SUMIF($AE$6:$AE78,3,$F$6:$F78))/ABS(SUMIF($W$6:$W78,1,$I$6:$I78)),0)</f>
        <v>0</v>
      </c>
      <c r="Y78" s="155">
        <f>IF(NOT(SUMIF($W$6:$W78,1,$I$6:$I78)=0),(SUMIF($W$6:$W78,5,$F$6:$F78)-SUMIF($AE$6:$AE78,5,$F$6:$F78))/ABS(SUMIF($W$6:$W78,1,$I$6:$I78)),0)</f>
        <v>0</v>
      </c>
      <c r="Z78" s="155">
        <f>IF(NOT(SUMIF($W$6:$W78,1,$I$6:$I78)=0),(SUMIF($W$6:$W78,7,$F$6:$F78)-SUMIF($AE$6:$AE78,7,$F$6:$F78))/ABS(SUMIF($W$6:$W78,1,$I$6:$I78)),0)</f>
        <v>0</v>
      </c>
      <c r="AA78" s="155">
        <f>IF(NOT(SUMIF($W$6:$W78,1,$I$6:$I78)=0),(SUMIF($W$6:$W78,9,$F$6:$F78)-SUMIF($AE$6:$AE78,9,$F$6:$F78))/ABS(SUMIF($W$6:$W78,1,$I$6:$I78)),0)</f>
        <v>0</v>
      </c>
      <c r="AB78" s="155">
        <f>IF(NOT(SUMIF($W$6:$W78,1,$I$6:$I78)=0),(SUMIF($W$6:$W78,11,$F$6:$F78)-SUMIF($AE$6:$AE78,11,$F$6:$F78))/ABS(SUMIF($W$6:$W78,1,$I$6:$I78)),0)</f>
        <v>0</v>
      </c>
      <c r="AC78" s="155">
        <f>IF(NOT(SUMIF($W$6:$W78,1,$I$6:$I78)=0),(SUMIF($W$6:$W78,13,$F$6:$F78)-SUMIF($AE$6:$AE78,13,$F$6:$F78))/ABS(SUMIF($W$6:$W78,1,$I$6:$I78)),0)</f>
        <v>0</v>
      </c>
      <c r="AD78" s="155">
        <f>IF(SUM($W$6:$W78)+SUM($AE$6:$AE78)=0,0,1-X78-Y78-Z78-AA78-AB78-AC78)</f>
        <v>0</v>
      </c>
      <c r="AE78" s="156">
        <f>IF(AND($D78="S",$E78="T"),1,IF(AND($D78="B",$E78="A"),2,IF(AND($G78="G",$E78="A"),3,IF(AND($G78="G",$E78="D"),4,IF(AND($G78="R",$E78="A"),5,IF(AND($G78="R",$E78="D"),6,IF(AND($G78="C",$E78="A"),7,IF(AND($G78="C",$E78="D"),8,IF(AND($G78="L",$E78="A"),9,IF(AND($G78="L",$E78="D"),10,IF(AND($G78="O",$E78="A"),11,IF(AND($G78="O",$E78="D"),12,IF(AND($G78="V",$E78="A"),13,IF(AND($G78="V",$E78="D"),14,IF(AND($E78="A",$G78="B"),15,0)))))))))))))))</f>
        <v>0</v>
      </c>
      <c r="AF78" s="157">
        <f>IF(AND(D78="B",E78="H"),A78,IF(AND(G78="B",OR(E78="A",E78="D")),A78,0))</f>
        <v>0</v>
      </c>
    </row>
    <row r="79" ht="12.7" customHeight="1">
      <c r="A79" s="143">
        <f>IF($E79="H",-$F79,IF($E79="T",$F79,IF(AND($E79="A",$G79="B"),$F79,IF(AND(E79="D",G79="B"),F79*0.8,0))))</f>
        <v>0</v>
      </c>
      <c r="B79" s="144">
        <f>$B78-$A79</f>
        <v>0</v>
      </c>
      <c r="C79" s="144">
        <f>IF(OR($E79="Z",AND($E79="H",$D79="B")),$F79,IF(AND($D79="B",$E79="Ü"),-$F79,IF($E79="X",$F79*$AD79,IF(AND(E79="D",G79="B"),F79*0.2,IF(AND(D79="S",E79="H"),$F79*H79/100,0)))))</f>
        <v>0</v>
      </c>
      <c r="D79" s="145"/>
      <c r="E79" s="146"/>
      <c r="F79" s="147">
        <f>IF(AND(D79="G",E79="S"),ROUND(SUM($L$6:$L78)*H79/100,-2),IF(AND(D79="R",E79="S"),ROUND(SUM(N$6:N78)*H79/100,-2),IF(AND(D79="C",E79="S"),ROUND(SUM(P$6:P78)*H79/100,-2),IF(AND(D79="L",E79="S"),ROUND(SUM(R$6:R78)*H79/100,-2),IF(AND(D79="O",E79="S"),ROUND(SUM(T$6:T78)*H79/100,-2),IF(AND(D79="V",E79="S"),ROUND(SUM(V$6:V78)*H79/100,-2),IF(AND(D79="G",E79="Z"),ABS(ROUND(SUM(K$6:K78)*H79/100,-2)),IF(AND(D79="R",E79="Z"),ABS(ROUND(SUM(M$6:M78)*H79/100,-2)),IF(AND(D79="C",E79="Z"),ABS(ROUND(SUM(O$6:O78)*H79/100,-2)),IF(AND(D79="L",E79="Z"),ABS(ROUND(SUM(Q$6:Q78)*H79/100,-2)),IF(AND(D79="O",E79="Z"),ABS(ROUND(SUM(S$6:S78)*H79/100,-2)),IF(AND(D79="V",E79="Z"),ABS(ROUND(SUM(U$6:U78)*H79/100,-2)),IF(E79="X",ABS(ROUND(SUM(I$6:I78)*H79/100,-2)),IF(AND(D79="B",E79="H"),80000,0))))))))))))))</f>
        <v>0</v>
      </c>
      <c r="G79" s="148"/>
      <c r="H79" s="149">
        <v>5</v>
      </c>
      <c r="I79" s="144">
        <f>IF(AND($D79="S",$E79="H"),-$F79,IF(AND($D79="S",$E79="T"),$F79,0))</f>
        <v>0</v>
      </c>
      <c r="J79" s="150">
        <f>IF(AND($D79="S",OR($E79="Ü",$E79="T",$E79="A",$E79="D")),-$F79,IF(AND($G79="S",$E79="Ü"),$F79,IF(E79="S",$F79,IF(AND(D79="S",E79="H"),$F79*(100-H79)/100,IF(E79="X",-F79,0)))))</f>
        <v>0</v>
      </c>
      <c r="K79" s="151">
        <f>IF(AND($D79="G",$E79="H"),-$F79,IF(AND($D79="G",$E79="T"),$F79,0))</f>
        <v>0</v>
      </c>
      <c r="L79" s="152">
        <f>IF(AND($D79="G",$E79="H"),$F79,IF(AND($D79="G",NOT($E79="H")),-$F79,IF($G79="G",$F79,IF(AND($E79="B",NOT($D79="G")),$F79/($G$1-1),IF($E79="X",$F79*X79,0)))))</f>
        <v>0</v>
      </c>
      <c r="M79" s="153">
        <f>IF(AND($D79="R",$E79="H"),-$F79,IF(AND($D79="R",$E79="T"),$F79,0))</f>
        <v>0</v>
      </c>
      <c r="N79" s="152">
        <f>IF(AND($D79="R",$E79="H"),$F79,IF(AND($D79="R",NOT($E79="H")),-$F79,IF($G79="R",$F79,IF(AND($E79="B",NOT($D79="R")),$F79/($G$1-1),IF($E79="X",$F79*Y79,0)))))</f>
        <v>0</v>
      </c>
      <c r="O79" s="153">
        <f>IF(AND($D79="C",$E79="H"),-$F79,IF(AND($D79="C",$E79="T"),$F79,0))</f>
        <v>0</v>
      </c>
      <c r="P79" s="152">
        <f>IF($G$1&lt;3,0,IF(AND($D79="C",$E79="H"),$F79,IF(AND($D79="C",NOT($E79="H")),-$F79,IF($G79="C",$F79,IF(AND($E79="B",NOT($D79="C")),$F79/($G$1-1),IF($E79="X",$F79*Z79,0))))))</f>
        <v>0</v>
      </c>
      <c r="Q79" s="153">
        <f>IF(AND($D79="L",$E79="H"),-$F79,IF(AND($D79="L",$E79="T"),$F79,0))</f>
        <v>0</v>
      </c>
      <c r="R79" s="152">
        <f>IF($G$1&lt;4,0,IF(AND($D79="L",$E79="H"),$F79,IF(AND($D79="L",NOT($E79="H")),-$F79,IF($G79="L",$F79,IF(AND($E79="B",NOT($D79="L")),$F79/($G$1-1),IF($E79="X",$F79*AA79,0))))))</f>
        <v>0</v>
      </c>
      <c r="S79" s="153">
        <f>IF(AND($D79="O",$E79="H"),-$F79,IF(AND($D79="O",$E79="T"),$F79,0))</f>
        <v>0</v>
      </c>
      <c r="T79" s="152">
        <f>IF($G$1&lt;5,0,IF(AND($D79="O",$E79="H"),$F79,IF(AND($D79="O",NOT($E79="H")),-$F79,IF($G79="O",$F79,IF(AND($E79="B",NOT($D79="O")),$F79/($G$1-1),IF($E79="X",$F79*AB79,0))))))</f>
        <v>0</v>
      </c>
      <c r="U79" s="153">
        <f>IF(AND($D79="V",$E79="H"),-$F79,IF(AND($D79="V",$E79="T"),$F79,0))</f>
        <v>0</v>
      </c>
      <c r="V79" s="152">
        <f>IF($G$1&lt;6,0,IF(AND($D79="V",$E79="H"),$F79,IF(AND($D79="V",NOT($E79="H")),-$F79,IF($G79="V",$F79,IF(AND($E79="B",NOT($D79="V")),$F79/($G$1-1),IF($E79="X",($F79*AC79)-#REF!,0))))))</f>
        <v>0</v>
      </c>
      <c r="W79" s="158">
        <f>IF(AND(D79="S",E79="H"),1,IF(AND(D79="B",E79="H"),2,IF(AND(D79="G",E79="A"),3,IF(AND(D79="G",E79="D"),4,IF(AND(D79="R",E79="A"),5,IF(AND(D79="R",E79="D"),6,IF(AND(D79="C",E79="A"),7,IF(AND(D79="C",E79="D"),8,IF(AND(D79="L",E79="A"),9,IF(AND(D79="L",E79="D"),10,IF(AND(D79="O",E79="A"),11,IF(AND(D79="O",E79="D"),12,IF(AND(D79="V",E79="A"),13,IF(AND(D79="V",E79="D"),14,0))))))))))))))</f>
        <v>0</v>
      </c>
      <c r="X79" s="159">
        <f>IF(NOT(SUMIF($W$6:$W79,1,$I$6:$I79)=0),(SUMIF($W$6:$W79,3,$F$6:$F79)-SUMIF($AE$6:$AE79,3,$F$6:$F79))/ABS(SUMIF($W$6:$W79,1,$I$6:$I79)),0)</f>
        <v>0</v>
      </c>
      <c r="Y79" s="159">
        <f>IF(NOT(SUMIF($W$6:$W79,1,$I$6:$I79)=0),(SUMIF($W$6:$W79,5,$F$6:$F79)-SUMIF($AE$6:$AE79,5,$F$6:$F79))/ABS(SUMIF($W$6:$W79,1,$I$6:$I79)),0)</f>
        <v>0</v>
      </c>
      <c r="Z79" s="159">
        <f>IF(NOT(SUMIF($W$6:$W79,1,$I$6:$I79)=0),(SUMIF($W$6:$W79,7,$F$6:$F79)-SUMIF($AE$6:$AE79,7,$F$6:$F79))/ABS(SUMIF($W$6:$W79,1,$I$6:$I79)),0)</f>
        <v>0</v>
      </c>
      <c r="AA79" s="159">
        <f>IF(NOT(SUMIF($W$6:$W79,1,$I$6:$I79)=0),(SUMIF($W$6:$W79,9,$F$6:$F79)-SUMIF($AE$6:$AE79,9,$F$6:$F79))/ABS(SUMIF($W$6:$W79,1,$I$6:$I79)),0)</f>
        <v>0</v>
      </c>
      <c r="AB79" s="159">
        <f>IF(NOT(SUMIF($W$6:$W79,1,$I$6:$I79)=0),(SUMIF($W$6:$W79,11,$F$6:$F79)-SUMIF($AE$6:$AE79,11,$F$6:$F79))/ABS(SUMIF($W$6:$W79,1,$I$6:$I79)),0)</f>
        <v>0</v>
      </c>
      <c r="AC79" s="159">
        <f>IF(NOT(SUMIF($W$6:$W79,1,$I$6:$I79)=0),(SUMIF($W$6:$W79,13,$F$6:$F79)-SUMIF($AE$6:$AE79,13,$F$6:$F79))/ABS(SUMIF($W$6:$W79,1,$I$6:$I79)),0)</f>
        <v>0</v>
      </c>
      <c r="AD79" s="159">
        <f>IF(SUM($W$6:$W79)+SUM($AE$6:$AE79)=0,0,1-X79-Y79-Z79-AA79-AB79-AC79)</f>
        <v>0</v>
      </c>
      <c r="AE79" s="160">
        <f>IF(AND($D79="S",$E79="T"),1,IF(AND($D79="B",$E79="A"),2,IF(AND($G79="G",$E79="A"),3,IF(AND($G79="G",$E79="D"),4,IF(AND($G79="R",$E79="A"),5,IF(AND($G79="R",$E79="D"),6,IF(AND($G79="C",$E79="A"),7,IF(AND($G79="C",$E79="D"),8,IF(AND($G79="L",$E79="A"),9,IF(AND($G79="L",$E79="D"),10,IF(AND($G79="O",$E79="A"),11,IF(AND($G79="O",$E79="D"),12,IF(AND($G79="V",$E79="A"),13,IF(AND($G79="V",$E79="D"),14,IF(AND($E79="A",$G79="B"),15,0)))))))))))))))</f>
        <v>0</v>
      </c>
      <c r="AF79" s="161">
        <f>IF(AND(D79="B",E79="H"),A79,IF(AND(G79="B",OR(E79="A",E79="D")),A79,0))</f>
        <v>0</v>
      </c>
    </row>
    <row r="80" ht="12.7" customHeight="1">
      <c r="A80" s="143">
        <f>IF($E80="H",-$F80,IF($E80="T",$F80,IF(AND($E80="A",$G80="B"),$F80,IF(AND(E80="D",G80="B"),F80*0.8,0))))</f>
        <v>0</v>
      </c>
      <c r="B80" s="144">
        <f>$B79-$A80</f>
        <v>0</v>
      </c>
      <c r="C80" s="144">
        <f>IF(OR($E80="Z",AND($E80="H",$D80="B")),$F80,IF(AND($D80="B",$E80="Ü"),-$F80,IF($E80="X",$F80*$AD80,IF(AND(E80="D",G80="B"),F80*0.2,IF(AND(D80="S",E80="H"),$F80*H80/100,0)))))</f>
        <v>0</v>
      </c>
      <c r="D80" s="145"/>
      <c r="E80" s="146"/>
      <c r="F80" s="147">
        <f>IF(AND(D80="G",E80="S"),ROUND(SUM($L$6:$L79)*H80/100,-2),IF(AND(D80="R",E80="S"),ROUND(SUM(N$6:N79)*H80/100,-2),IF(AND(D80="C",E80="S"),ROUND(SUM(P$6:P79)*H80/100,-2),IF(AND(D80="L",E80="S"),ROUND(SUM(R$6:R79)*H80/100,-2),IF(AND(D80="O",E80="S"),ROUND(SUM(T$6:T79)*H80/100,-2),IF(AND(D80="V",E80="S"),ROUND(SUM(V$6:V79)*H80/100,-2),IF(AND(D80="G",E80="Z"),ABS(ROUND(SUM(K$6:K79)*H80/100,-2)),IF(AND(D80="R",E80="Z"),ABS(ROUND(SUM(M$6:M79)*H80/100,-2)),IF(AND(D80="C",E80="Z"),ABS(ROUND(SUM(O$6:O79)*H80/100,-2)),IF(AND(D80="L",E80="Z"),ABS(ROUND(SUM(Q$6:Q79)*H80/100,-2)),IF(AND(D80="O",E80="Z"),ABS(ROUND(SUM(S$6:S79)*H80/100,-2)),IF(AND(D80="V",E80="Z"),ABS(ROUND(SUM(U$6:U79)*H80/100,-2)),IF(E80="X",ABS(ROUND(SUM(I$6:I79)*H80/100,-2)),IF(AND(D80="B",E80="H"),80000,0))))))))))))))</f>
        <v>0</v>
      </c>
      <c r="G80" s="148"/>
      <c r="H80" s="149">
        <v>5</v>
      </c>
      <c r="I80" s="144">
        <f>IF(AND($D80="S",$E80="H"),-$F80,IF(AND($D80="S",$E80="T"),$F80,0))</f>
        <v>0</v>
      </c>
      <c r="J80" s="150">
        <f>IF(AND($D80="S",OR($E80="Ü",$E80="T",$E80="A",$E80="D")),-$F80,IF(AND($G80="S",$E80="Ü"),$F80,IF(E80="S",$F80,IF(AND(D80="S",E80="H"),$F80*(100-H80)/100,IF(E80="X",-F80,0)))))</f>
        <v>0</v>
      </c>
      <c r="K80" s="151">
        <f>IF(AND($D80="G",$E80="H"),-$F80,IF(AND($D80="G",$E80="T"),$F80,0))</f>
        <v>0</v>
      </c>
      <c r="L80" s="152">
        <f>IF(AND($D80="G",$E80="H"),$F80,IF(AND($D80="G",NOT($E80="H")),-$F80,IF($G80="G",$F80,IF(AND($E80="B",NOT($D80="G")),$F80/($G$1-1),IF($E80="X",$F80*X80,0)))))</f>
        <v>0</v>
      </c>
      <c r="M80" s="153">
        <f>IF(AND($D80="R",$E80="H"),-$F80,IF(AND($D80="R",$E80="T"),$F80,0))</f>
        <v>0</v>
      </c>
      <c r="N80" s="152">
        <f>IF(AND($D80="R",$E80="H"),$F80,IF(AND($D80="R",NOT($E80="H")),-$F80,IF($G80="R",$F80,IF(AND($E80="B",NOT($D80="R")),$F80/($G$1-1),IF($E80="X",$F80*Y80,0)))))</f>
        <v>0</v>
      </c>
      <c r="O80" s="153">
        <f>IF(AND($D80="C",$E80="H"),-$F80,IF(AND($D80="C",$E80="T"),$F80,0))</f>
        <v>0</v>
      </c>
      <c r="P80" s="152">
        <f>IF($G$1&lt;3,0,IF(AND($D80="C",$E80="H"),$F80,IF(AND($D80="C",NOT($E80="H")),-$F80,IF($G80="C",$F80,IF(AND($E80="B",NOT($D80="C")),$F80/($G$1-1),IF($E80="X",$F80*Z80,0))))))</f>
        <v>0</v>
      </c>
      <c r="Q80" s="153">
        <f>IF(AND($D80="L",$E80="H"),-$F80,IF(AND($D80="L",$E80="T"),$F80,0))</f>
        <v>0</v>
      </c>
      <c r="R80" s="152">
        <f>IF($G$1&lt;4,0,IF(AND($D80="L",$E80="H"),$F80,IF(AND($D80="L",NOT($E80="H")),-$F80,IF($G80="L",$F80,IF(AND($E80="B",NOT($D80="L")),$F80/($G$1-1),IF($E80="X",$F80*AA80,0))))))</f>
        <v>0</v>
      </c>
      <c r="S80" s="153">
        <f>IF(AND($D80="O",$E80="H"),-$F80,IF(AND($D80="O",$E80="T"),$F80,0))</f>
        <v>0</v>
      </c>
      <c r="T80" s="152">
        <f>IF($G$1&lt;5,0,IF(AND($D80="O",$E80="H"),$F80,IF(AND($D80="O",NOT($E80="H")),-$F80,IF($G80="O",$F80,IF(AND($E80="B",NOT($D80="O")),$F80/($G$1-1),IF($E80="X",$F80*AB80,0))))))</f>
        <v>0</v>
      </c>
      <c r="U80" s="153">
        <f>IF(AND($D80="V",$E80="H"),-$F80,IF(AND($D80="V",$E80="T"),$F80,0))</f>
        <v>0</v>
      </c>
      <c r="V80" s="152">
        <f>IF($G$1&lt;6,0,IF(AND($D80="V",$E80="H"),$F80,IF(AND($D80="V",NOT($E80="H")),-$F80,IF($G80="V",$F80,IF(AND($E80="B",NOT($D80="V")),$F80/($G$1-1),IF($E80="X",($F80*AC80)-#REF!,0))))))</f>
        <v>0</v>
      </c>
      <c r="W80" s="154">
        <f>IF(AND(D80="S",E80="H"),1,IF(AND(D80="B",E80="H"),2,IF(AND(D80="G",E80="A"),3,IF(AND(D80="G",E80="D"),4,IF(AND(D80="R",E80="A"),5,IF(AND(D80="R",E80="D"),6,IF(AND(D80="C",E80="A"),7,IF(AND(D80="C",E80="D"),8,IF(AND(D80="L",E80="A"),9,IF(AND(D80="L",E80="D"),10,IF(AND(D80="O",E80="A"),11,IF(AND(D80="O",E80="D"),12,IF(AND(D80="V",E80="A"),13,IF(AND(D80="V",E80="D"),14,0))))))))))))))</f>
        <v>0</v>
      </c>
      <c r="X80" s="155">
        <f>IF(NOT(SUMIF($W$6:$W80,1,$I$6:$I80)=0),(SUMIF($W$6:$W80,3,$F$6:$F80)-SUMIF($AE$6:$AE80,3,$F$6:$F80))/ABS(SUMIF($W$6:$W80,1,$I$6:$I80)),0)</f>
        <v>0</v>
      </c>
      <c r="Y80" s="155">
        <f>IF(NOT(SUMIF($W$6:$W80,1,$I$6:$I80)=0),(SUMIF($W$6:$W80,5,$F$6:$F80)-SUMIF($AE$6:$AE80,5,$F$6:$F80))/ABS(SUMIF($W$6:$W80,1,$I$6:$I80)),0)</f>
        <v>0</v>
      </c>
      <c r="Z80" s="155">
        <f>IF(NOT(SUMIF($W$6:$W80,1,$I$6:$I80)=0),(SUMIF($W$6:$W80,7,$F$6:$F80)-SUMIF($AE$6:$AE80,7,$F$6:$F80))/ABS(SUMIF($W$6:$W80,1,$I$6:$I80)),0)</f>
        <v>0</v>
      </c>
      <c r="AA80" s="155">
        <f>IF(NOT(SUMIF($W$6:$W80,1,$I$6:$I80)=0),(SUMIF($W$6:$W80,9,$F$6:$F80)-SUMIF($AE$6:$AE80,9,$F$6:$F80))/ABS(SUMIF($W$6:$W80,1,$I$6:$I80)),0)</f>
        <v>0</v>
      </c>
      <c r="AB80" s="155">
        <f>IF(NOT(SUMIF($W$6:$W80,1,$I$6:$I80)=0),(SUMIF($W$6:$W80,11,$F$6:$F80)-SUMIF($AE$6:$AE80,11,$F$6:$F80))/ABS(SUMIF($W$6:$W80,1,$I$6:$I80)),0)</f>
        <v>0</v>
      </c>
      <c r="AC80" s="155">
        <f>IF(NOT(SUMIF($W$6:$W80,1,$I$6:$I80)=0),(SUMIF($W$6:$W80,13,$F$6:$F80)-SUMIF($AE$6:$AE80,13,$F$6:$F80))/ABS(SUMIF($W$6:$W80,1,$I$6:$I80)),0)</f>
        <v>0</v>
      </c>
      <c r="AD80" s="155">
        <f>IF(SUM($W$6:$W80)+SUM($AE$6:$AE80)=0,0,1-X80-Y80-Z80-AA80-AB80-AC80)</f>
        <v>0</v>
      </c>
      <c r="AE80" s="156">
        <f>IF(AND($D80="S",$E80="T"),1,IF(AND($D80="B",$E80="A"),2,IF(AND($G80="G",$E80="A"),3,IF(AND($G80="G",$E80="D"),4,IF(AND($G80="R",$E80="A"),5,IF(AND($G80="R",$E80="D"),6,IF(AND($G80="C",$E80="A"),7,IF(AND($G80="C",$E80="D"),8,IF(AND($G80="L",$E80="A"),9,IF(AND($G80="L",$E80="D"),10,IF(AND($G80="O",$E80="A"),11,IF(AND($G80="O",$E80="D"),12,IF(AND($G80="V",$E80="A"),13,IF(AND($G80="V",$E80="D"),14,IF(AND($E80="A",$G80="B"),15,0)))))))))))))))</f>
        <v>0</v>
      </c>
      <c r="AF80" s="157">
        <f>IF(AND(D80="B",E80="H"),A80,IF(AND(G80="B",OR(E80="A",E80="D")),A80,0))</f>
        <v>0</v>
      </c>
    </row>
    <row r="81" ht="12.7" customHeight="1">
      <c r="A81" s="143">
        <f>IF($E81="H",-$F81,IF($E81="T",$F81,IF(AND($E81="A",$G81="B"),$F81,IF(AND(E81="D",G81="B"),F81*0.8,0))))</f>
        <v>0</v>
      </c>
      <c r="B81" s="144">
        <f>$B80-$A81</f>
        <v>0</v>
      </c>
      <c r="C81" s="144">
        <f>IF(OR($E81="Z",AND($E81="H",$D81="B")),$F81,IF(AND($D81="B",$E81="Ü"),-$F81,IF($E81="X",$F81*$AD81,IF(AND(E81="D",G81="B"),F81*0.2,IF(AND(D81="S",E81="H"),$F81*H81/100,0)))))</f>
        <v>0</v>
      </c>
      <c r="D81" s="145"/>
      <c r="E81" s="146"/>
      <c r="F81" s="147">
        <f>IF(AND(D81="G",E81="S"),ROUND(SUM($L$6:$L80)*H81/100,-2),IF(AND(D81="R",E81="S"),ROUND(SUM(N$6:N80)*H81/100,-2),IF(AND(D81="C",E81="S"),ROUND(SUM(P$6:P80)*H81/100,-2),IF(AND(D81="L",E81="S"),ROUND(SUM(R$6:R80)*H81/100,-2),IF(AND(D81="O",E81="S"),ROUND(SUM(T$6:T80)*H81/100,-2),IF(AND(D81="V",E81="S"),ROUND(SUM(V$6:V80)*H81/100,-2),IF(AND(D81="G",E81="Z"),ABS(ROUND(SUM(K$6:K80)*H81/100,-2)),IF(AND(D81="R",E81="Z"),ABS(ROUND(SUM(M$6:M80)*H81/100,-2)),IF(AND(D81="C",E81="Z"),ABS(ROUND(SUM(O$6:O80)*H81/100,-2)),IF(AND(D81="L",E81="Z"),ABS(ROUND(SUM(Q$6:Q80)*H81/100,-2)),IF(AND(D81="O",E81="Z"),ABS(ROUND(SUM(S$6:S80)*H81/100,-2)),IF(AND(D81="V",E81="Z"),ABS(ROUND(SUM(U$6:U80)*H81/100,-2)),IF(E81="X",ABS(ROUND(SUM(I$6:I80)*H81/100,-2)),IF(AND(D81="B",E81="H"),80000,0))))))))))))))</f>
        <v>0</v>
      </c>
      <c r="G81" s="148"/>
      <c r="H81" s="149">
        <v>5</v>
      </c>
      <c r="I81" s="144">
        <f>IF(AND($D81="S",$E81="H"),-$F81,IF(AND($D81="S",$E81="T"),$F81,0))</f>
        <v>0</v>
      </c>
      <c r="J81" s="150">
        <f>IF(AND($D81="S",OR($E81="Ü",$E81="T",$E81="A",$E81="D")),-$F81,IF(AND($G81="S",$E81="Ü"),$F81,IF(E81="S",$F81,IF(AND(D81="S",E81="H"),$F81*(100-H81)/100,IF(E81="X",-F81,0)))))</f>
        <v>0</v>
      </c>
      <c r="K81" s="151">
        <f>IF(AND($D81="G",$E81="H"),-$F81,IF(AND($D81="G",$E81="T"),$F81,0))</f>
        <v>0</v>
      </c>
      <c r="L81" s="152">
        <f>IF(AND($D81="G",$E81="H"),$F81,IF(AND($D81="G",NOT($E81="H")),-$F81,IF($G81="G",$F81,IF(AND($E81="B",NOT($D81="G")),$F81/($G$1-1),IF($E81="X",$F81*X81,0)))))</f>
        <v>0</v>
      </c>
      <c r="M81" s="153">
        <f>IF(AND($D81="R",$E81="H"),-$F81,IF(AND($D81="R",$E81="T"),$F81,0))</f>
        <v>0</v>
      </c>
      <c r="N81" s="152">
        <f>IF(AND($D81="R",$E81="H"),$F81,IF(AND($D81="R",NOT($E81="H")),-$F81,IF($G81="R",$F81,IF(AND($E81="B",NOT($D81="R")),$F81/($G$1-1),IF($E81="X",$F81*Y81,0)))))</f>
        <v>0</v>
      </c>
      <c r="O81" s="153">
        <f>IF(AND($D81="C",$E81="H"),-$F81,IF(AND($D81="C",$E81="T"),$F81,0))</f>
        <v>0</v>
      </c>
      <c r="P81" s="152">
        <f>IF($G$1&lt;3,0,IF(AND($D81="C",$E81="H"),$F81,IF(AND($D81="C",NOT($E81="H")),-$F81,IF($G81="C",$F81,IF(AND($E81="B",NOT($D81="C")),$F81/($G$1-1),IF($E81="X",$F81*Z81,0))))))</f>
        <v>0</v>
      </c>
      <c r="Q81" s="153">
        <f>IF(AND($D81="L",$E81="H"),-$F81,IF(AND($D81="L",$E81="T"),$F81,0))</f>
        <v>0</v>
      </c>
      <c r="R81" s="152">
        <f>IF($G$1&lt;4,0,IF(AND($D81="L",$E81="H"),$F81,IF(AND($D81="L",NOT($E81="H")),-$F81,IF($G81="L",$F81,IF(AND($E81="B",NOT($D81="L")),$F81/($G$1-1),IF($E81="X",$F81*AA81,0))))))</f>
        <v>0</v>
      </c>
      <c r="S81" s="153">
        <f>IF(AND($D81="O",$E81="H"),-$F81,IF(AND($D81="O",$E81="T"),$F81,0))</f>
        <v>0</v>
      </c>
      <c r="T81" s="152">
        <f>IF($G$1&lt;5,0,IF(AND($D81="O",$E81="H"),$F81,IF(AND($D81="O",NOT($E81="H")),-$F81,IF($G81="O",$F81,IF(AND($E81="B",NOT($D81="O")),$F81/($G$1-1),IF($E81="X",$F81*AB81,0))))))</f>
        <v>0</v>
      </c>
      <c r="U81" s="153">
        <f>IF(AND($D81="V",$E81="H"),-$F81,IF(AND($D81="V",$E81="T"),$F81,0))</f>
        <v>0</v>
      </c>
      <c r="V81" s="152">
        <f>IF($G$1&lt;6,0,IF(AND($D81="V",$E81="H"),$F81,IF(AND($D81="V",NOT($E81="H")),-$F81,IF($G81="V",$F81,IF(AND($E81="B",NOT($D81="V")),$F81/($G$1-1),IF($E81="X",($F81*AC81)-#REF!,0))))))</f>
        <v>0</v>
      </c>
      <c r="W81" s="158">
        <f>IF(AND(D81="S",E81="H"),1,IF(AND(D81="B",E81="H"),2,IF(AND(D81="G",E81="A"),3,IF(AND(D81="G",E81="D"),4,IF(AND(D81="R",E81="A"),5,IF(AND(D81="R",E81="D"),6,IF(AND(D81="C",E81="A"),7,IF(AND(D81="C",E81="D"),8,IF(AND(D81="L",E81="A"),9,IF(AND(D81="L",E81="D"),10,IF(AND(D81="O",E81="A"),11,IF(AND(D81="O",E81="D"),12,IF(AND(D81="V",E81="A"),13,IF(AND(D81="V",E81="D"),14,0))))))))))))))</f>
        <v>0</v>
      </c>
      <c r="X81" s="159">
        <f>IF(NOT(SUMIF($W$6:$W81,1,$I$6:$I81)=0),(SUMIF($W$6:$W81,3,$F$6:$F81)-SUMIF($AE$6:$AE81,3,$F$6:$F81))/ABS(SUMIF($W$6:$W81,1,$I$6:$I81)),0)</f>
        <v>0</v>
      </c>
      <c r="Y81" s="159">
        <f>IF(NOT(SUMIF($W$6:$W81,1,$I$6:$I81)=0),(SUMIF($W$6:$W81,5,$F$6:$F81)-SUMIF($AE$6:$AE81,5,$F$6:$F81))/ABS(SUMIF($W$6:$W81,1,$I$6:$I81)),0)</f>
        <v>0</v>
      </c>
      <c r="Z81" s="159">
        <f>IF(NOT(SUMIF($W$6:$W81,1,$I$6:$I81)=0),(SUMIF($W$6:$W81,7,$F$6:$F81)-SUMIF($AE$6:$AE81,7,$F$6:$F81))/ABS(SUMIF($W$6:$W81,1,$I$6:$I81)),0)</f>
        <v>0</v>
      </c>
      <c r="AA81" s="159">
        <f>IF(NOT(SUMIF($W$6:$W81,1,$I$6:$I81)=0),(SUMIF($W$6:$W81,9,$F$6:$F81)-SUMIF($AE$6:$AE81,9,$F$6:$F81))/ABS(SUMIF($W$6:$W81,1,$I$6:$I81)),0)</f>
        <v>0</v>
      </c>
      <c r="AB81" s="159">
        <f>IF(NOT(SUMIF($W$6:$W81,1,$I$6:$I81)=0),(SUMIF($W$6:$W81,11,$F$6:$F81)-SUMIF($AE$6:$AE81,11,$F$6:$F81))/ABS(SUMIF($W$6:$W81,1,$I$6:$I81)),0)</f>
        <v>0</v>
      </c>
      <c r="AC81" s="159">
        <f>IF(NOT(SUMIF($W$6:$W81,1,$I$6:$I81)=0),(SUMIF($W$6:$W81,13,$F$6:$F81)-SUMIF($AE$6:$AE81,13,$F$6:$F81))/ABS(SUMIF($W$6:$W81,1,$I$6:$I81)),0)</f>
        <v>0</v>
      </c>
      <c r="AD81" s="159">
        <f>IF(SUM($W$6:$W81)+SUM($AE$6:$AE81)=0,0,1-X81-Y81-Z81-AA81-AB81-AC81)</f>
        <v>0</v>
      </c>
      <c r="AE81" s="160">
        <f>IF(AND($D81="S",$E81="T"),1,IF(AND($D81="B",$E81="A"),2,IF(AND($G81="G",$E81="A"),3,IF(AND($G81="G",$E81="D"),4,IF(AND($G81="R",$E81="A"),5,IF(AND($G81="R",$E81="D"),6,IF(AND($G81="C",$E81="A"),7,IF(AND($G81="C",$E81="D"),8,IF(AND($G81="L",$E81="A"),9,IF(AND($G81="L",$E81="D"),10,IF(AND($G81="O",$E81="A"),11,IF(AND($G81="O",$E81="D"),12,IF(AND($G81="V",$E81="A"),13,IF(AND($G81="V",$E81="D"),14,IF(AND($E81="A",$G81="B"),15,0)))))))))))))))</f>
        <v>0</v>
      </c>
      <c r="AF81" s="161">
        <f>IF(AND(D81="B",E81="H"),A81,IF(AND(G81="B",OR(E81="A",E81="D")),A81,0))</f>
        <v>0</v>
      </c>
    </row>
    <row r="82" ht="12.7" customHeight="1">
      <c r="A82" s="143">
        <f>IF($E82="H",-$F82,IF($E82="T",$F82,IF(AND($E82="A",$G82="B"),$F82,IF(AND(E82="D",G82="B"),F82*0.8,0))))</f>
        <v>0</v>
      </c>
      <c r="B82" s="144">
        <f>$B81-$A82</f>
        <v>0</v>
      </c>
      <c r="C82" s="144">
        <f>IF(OR($E82="Z",AND($E82="H",$D82="B")),$F82,IF(AND($D82="B",$E82="Ü"),-$F82,IF($E82="X",$F82*$AD82,IF(AND(E82="D",G82="B"),F82*0.2,IF(AND(D82="S",E82="H"),$F82*H82/100,0)))))</f>
        <v>0</v>
      </c>
      <c r="D82" s="145"/>
      <c r="E82" s="146"/>
      <c r="F82" s="147">
        <f>IF(AND(D82="G",E82="S"),ROUND(SUM($L$6:$L81)*H82/100,-2),IF(AND(D82="R",E82="S"),ROUND(SUM(N$6:N81)*H82/100,-2),IF(AND(D82="C",E82="S"),ROUND(SUM(P$6:P81)*H82/100,-2),IF(AND(D82="L",E82="S"),ROUND(SUM(R$6:R81)*H82/100,-2),IF(AND(D82="O",E82="S"),ROUND(SUM(T$6:T81)*H82/100,-2),IF(AND(D82="V",E82="S"),ROUND(SUM(V$6:V81)*H82/100,-2),IF(AND(D82="G",E82="Z"),ABS(ROUND(SUM(K$6:K81)*H82/100,-2)),IF(AND(D82="R",E82="Z"),ABS(ROUND(SUM(M$6:M81)*H82/100,-2)),IF(AND(D82="C",E82="Z"),ABS(ROUND(SUM(O$6:O81)*H82/100,-2)),IF(AND(D82="L",E82="Z"),ABS(ROUND(SUM(Q$6:Q81)*H82/100,-2)),IF(AND(D82="O",E82="Z"),ABS(ROUND(SUM(S$6:S81)*H82/100,-2)),IF(AND(D82="V",E82="Z"),ABS(ROUND(SUM(U$6:U81)*H82/100,-2)),IF(E82="X",ABS(ROUND(SUM(I$6:I81)*H82/100,-2)),IF(AND(D82="B",E82="H"),80000,0))))))))))))))</f>
        <v>0</v>
      </c>
      <c r="G82" s="148"/>
      <c r="H82" s="149">
        <v>5</v>
      </c>
      <c r="I82" s="144">
        <f>IF(AND($D82="S",$E82="H"),-$F82,IF(AND($D82="S",$E82="T"),$F82,0))</f>
        <v>0</v>
      </c>
      <c r="J82" s="150">
        <f>IF(AND($D82="S",OR($E82="Ü",$E82="T",$E82="A",$E82="D")),-$F82,IF(AND($G82="S",$E82="Ü"),$F82,IF(E82="S",$F82,IF(AND(D82="S",E82="H"),$F82*(100-H82)/100,IF(E82="X",-F82,0)))))</f>
        <v>0</v>
      </c>
      <c r="K82" s="151">
        <f>IF(AND($D82="G",$E82="H"),-$F82,IF(AND($D82="G",$E82="T"),$F82,0))</f>
        <v>0</v>
      </c>
      <c r="L82" s="152">
        <f>IF(AND($D82="G",$E82="H"),$F82,IF(AND($D82="G",NOT($E82="H")),-$F82,IF($G82="G",$F82,IF(AND($E82="B",NOT($D82="G")),$F82/($G$1-1),IF($E82="X",$F82*X82,0)))))</f>
        <v>0</v>
      </c>
      <c r="M82" s="153">
        <f>IF(AND($D82="R",$E82="H"),-$F82,IF(AND($D82="R",$E82="T"),$F82,0))</f>
        <v>0</v>
      </c>
      <c r="N82" s="152">
        <f>IF(AND($D82="R",$E82="H"),$F82,IF(AND($D82="R",NOT($E82="H")),-$F82,IF($G82="R",$F82,IF(AND($E82="B",NOT($D82="R")),$F82/($G$1-1),IF($E82="X",$F82*Y82,0)))))</f>
        <v>0</v>
      </c>
      <c r="O82" s="153">
        <f>IF(AND($D82="C",$E82="H"),-$F82,IF(AND($D82="C",$E82="T"),$F82,0))</f>
        <v>0</v>
      </c>
      <c r="P82" s="152">
        <f>IF($G$1&lt;3,0,IF(AND($D82="C",$E82="H"),$F82,IF(AND($D82="C",NOT($E82="H")),-$F82,IF($G82="C",$F82,IF(AND($E82="B",NOT($D82="C")),$F82/($G$1-1),IF($E82="X",$F82*Z82,0))))))</f>
        <v>0</v>
      </c>
      <c r="Q82" s="153">
        <f>IF(AND($D82="L",$E82="H"),-$F82,IF(AND($D82="L",$E82="T"),$F82,0))</f>
        <v>0</v>
      </c>
      <c r="R82" s="152">
        <f>IF($G$1&lt;4,0,IF(AND($D82="L",$E82="H"),$F82,IF(AND($D82="L",NOT($E82="H")),-$F82,IF($G82="L",$F82,IF(AND($E82="B",NOT($D82="L")),$F82/($G$1-1),IF($E82="X",$F82*AA82,0))))))</f>
        <v>0</v>
      </c>
      <c r="S82" s="153">
        <f>IF(AND($D82="O",$E82="H"),-$F82,IF(AND($D82="O",$E82="T"),$F82,0))</f>
        <v>0</v>
      </c>
      <c r="T82" s="152">
        <f>IF($G$1&lt;5,0,IF(AND($D82="O",$E82="H"),$F82,IF(AND($D82="O",NOT($E82="H")),-$F82,IF($G82="O",$F82,IF(AND($E82="B",NOT($D82="O")),$F82/($G$1-1),IF($E82="X",$F82*AB82,0))))))</f>
        <v>0</v>
      </c>
      <c r="U82" s="153">
        <f>IF(AND($D82="V",$E82="H"),-$F82,IF(AND($D82="V",$E82="T"),$F82,0))</f>
        <v>0</v>
      </c>
      <c r="V82" s="152">
        <f>IF($G$1&lt;6,0,IF(AND($D82="V",$E82="H"),$F82,IF(AND($D82="V",NOT($E82="H")),-$F82,IF($G82="V",$F82,IF(AND($E82="B",NOT($D82="V")),$F82/($G$1-1),IF($E82="X",($F82*AC82)-#REF!,0))))))</f>
        <v>0</v>
      </c>
      <c r="W82" s="154">
        <f>IF(AND(D82="S",E82="H"),1,IF(AND(D82="B",E82="H"),2,IF(AND(D82="G",E82="A"),3,IF(AND(D82="G",E82="D"),4,IF(AND(D82="R",E82="A"),5,IF(AND(D82="R",E82="D"),6,IF(AND(D82="C",E82="A"),7,IF(AND(D82="C",E82="D"),8,IF(AND(D82="L",E82="A"),9,IF(AND(D82="L",E82="D"),10,IF(AND(D82="O",E82="A"),11,IF(AND(D82="O",E82="D"),12,IF(AND(D82="V",E82="A"),13,IF(AND(D82="V",E82="D"),14,0))))))))))))))</f>
        <v>0</v>
      </c>
      <c r="X82" s="155">
        <f>IF(NOT(SUMIF($W$6:$W82,1,$I$6:$I82)=0),(SUMIF($W$6:$W82,3,$F$6:$F82)-SUMIF($AE$6:$AE82,3,$F$6:$F82))/ABS(SUMIF($W$6:$W82,1,$I$6:$I82)),0)</f>
        <v>0</v>
      </c>
      <c r="Y82" s="155">
        <f>IF(NOT(SUMIF($W$6:$W82,1,$I$6:$I82)=0),(SUMIF($W$6:$W82,5,$F$6:$F82)-SUMIF($AE$6:$AE82,5,$F$6:$F82))/ABS(SUMIF($W$6:$W82,1,$I$6:$I82)),0)</f>
        <v>0</v>
      </c>
      <c r="Z82" s="155">
        <f>IF(NOT(SUMIF($W$6:$W82,1,$I$6:$I82)=0),(SUMIF($W$6:$W82,7,$F$6:$F82)-SUMIF($AE$6:$AE82,7,$F$6:$F82))/ABS(SUMIF($W$6:$W82,1,$I$6:$I82)),0)</f>
        <v>0</v>
      </c>
      <c r="AA82" s="155">
        <f>IF(NOT(SUMIF($W$6:$W82,1,$I$6:$I82)=0),(SUMIF($W$6:$W82,9,$F$6:$F82)-SUMIF($AE$6:$AE82,9,$F$6:$F82))/ABS(SUMIF($W$6:$W82,1,$I$6:$I82)),0)</f>
        <v>0</v>
      </c>
      <c r="AB82" s="155">
        <f>IF(NOT(SUMIF($W$6:$W82,1,$I$6:$I82)=0),(SUMIF($W$6:$W82,11,$F$6:$F82)-SUMIF($AE$6:$AE82,11,$F$6:$F82))/ABS(SUMIF($W$6:$W82,1,$I$6:$I82)),0)</f>
        <v>0</v>
      </c>
      <c r="AC82" s="155">
        <f>IF(NOT(SUMIF($W$6:$W82,1,$I$6:$I82)=0),(SUMIF($W$6:$W82,13,$F$6:$F82)-SUMIF($AE$6:$AE82,13,$F$6:$F82))/ABS(SUMIF($W$6:$W82,1,$I$6:$I82)),0)</f>
        <v>0</v>
      </c>
      <c r="AD82" s="155">
        <f>IF(SUM($W$6:$W82)+SUM($AE$6:$AE82)=0,0,1-X82-Y82-Z82-AA82-AB82-AC82)</f>
        <v>0</v>
      </c>
      <c r="AE82" s="156">
        <f>IF(AND($D82="S",$E82="T"),1,IF(AND($D82="B",$E82="A"),2,IF(AND($G82="G",$E82="A"),3,IF(AND($G82="G",$E82="D"),4,IF(AND($G82="R",$E82="A"),5,IF(AND($G82="R",$E82="D"),6,IF(AND($G82="C",$E82="A"),7,IF(AND($G82="C",$E82="D"),8,IF(AND($G82="L",$E82="A"),9,IF(AND($G82="L",$E82="D"),10,IF(AND($G82="O",$E82="A"),11,IF(AND($G82="O",$E82="D"),12,IF(AND($G82="V",$E82="A"),13,IF(AND($G82="V",$E82="D"),14,IF(AND($E82="A",$G82="B"),15,0)))))))))))))))</f>
        <v>0</v>
      </c>
      <c r="AF82" s="157">
        <f>IF(AND(D82="B",E82="H"),A82,IF(AND(G82="B",OR(E82="A",E82="D")),A82,0))</f>
        <v>0</v>
      </c>
    </row>
    <row r="83" ht="12.7" customHeight="1">
      <c r="A83" s="143">
        <f>IF($E83="H",-$F83,IF($E83="T",$F83,IF(AND($E83="A",$G83="B"),$F83,IF(AND(E83="D",G83="B"),F83*0.8,0))))</f>
        <v>0</v>
      </c>
      <c r="B83" s="144">
        <f>$B82-$A83</f>
        <v>0</v>
      </c>
      <c r="C83" s="144">
        <f>IF(OR($E83="Z",AND($E83="H",$D83="B")),$F83,IF(AND($D83="B",$E83="Ü"),-$F83,IF($E83="X",$F83*$AD83,IF(AND(E83="D",G83="B"),F83*0.2,IF(AND(D83="S",E83="H"),$F83*H83/100,0)))))</f>
        <v>0</v>
      </c>
      <c r="D83" s="145"/>
      <c r="E83" s="146"/>
      <c r="F83" s="147">
        <f>IF(AND(D83="G",E83="S"),ROUND(SUM($L$6:$L82)*H83/100,-2),IF(AND(D83="R",E83="S"),ROUND(SUM(N$6:N82)*H83/100,-2),IF(AND(D83="C",E83="S"),ROUND(SUM(P$6:P82)*H83/100,-2),IF(AND(D83="L",E83="S"),ROUND(SUM(R$6:R82)*H83/100,-2),IF(AND(D83="O",E83="S"),ROUND(SUM(T$6:T82)*H83/100,-2),IF(AND(D83="V",E83="S"),ROUND(SUM(V$6:V82)*H83/100,-2),IF(AND(D83="G",E83="Z"),ABS(ROUND(SUM(K$6:K82)*H83/100,-2)),IF(AND(D83="R",E83="Z"),ABS(ROUND(SUM(M$6:M82)*H83/100,-2)),IF(AND(D83="C",E83="Z"),ABS(ROUND(SUM(O$6:O82)*H83/100,-2)),IF(AND(D83="L",E83="Z"),ABS(ROUND(SUM(Q$6:Q82)*H83/100,-2)),IF(AND(D83="O",E83="Z"),ABS(ROUND(SUM(S$6:S82)*H83/100,-2)),IF(AND(D83="V",E83="Z"),ABS(ROUND(SUM(U$6:U82)*H83/100,-2)),IF(E83="X",ABS(ROUND(SUM(I$6:I82)*H83/100,-2)),IF(AND(D83="B",E83="H"),80000,0))))))))))))))</f>
        <v>0</v>
      </c>
      <c r="G83" s="148"/>
      <c r="H83" s="149">
        <v>5</v>
      </c>
      <c r="I83" s="144">
        <f>IF(AND($D83="S",$E83="H"),-$F83,IF(AND($D83="S",$E83="T"),$F83,0))</f>
        <v>0</v>
      </c>
      <c r="J83" s="150">
        <f>IF(AND($D83="S",OR($E83="Ü",$E83="T",$E83="A",$E83="D")),-$F83,IF(AND($G83="S",$E83="Ü"),$F83,IF(E83="S",$F83,IF(AND(D83="S",E83="H"),$F83*(100-H83)/100,IF(E83="X",-F83,0)))))</f>
        <v>0</v>
      </c>
      <c r="K83" s="151">
        <f>IF(AND($D83="G",$E83="H"),-$F83,IF(AND($D83="G",$E83="T"),$F83,0))</f>
        <v>0</v>
      </c>
      <c r="L83" s="152">
        <f>IF(AND($D83="G",$E83="H"),$F83,IF(AND($D83="G",NOT($E83="H")),-$F83,IF($G83="G",$F83,IF(AND($E83="B",NOT($D83="G")),$F83/($G$1-1),IF($E83="X",$F83*X83,0)))))</f>
        <v>0</v>
      </c>
      <c r="M83" s="153">
        <f>IF(AND($D83="R",$E83="H"),-$F83,IF(AND($D83="R",$E83="T"),$F83,0))</f>
        <v>0</v>
      </c>
      <c r="N83" s="152">
        <f>IF(AND($D83="R",$E83="H"),$F83,IF(AND($D83="R",NOT($E83="H")),-$F83,IF($G83="R",$F83,IF(AND($E83="B",NOT($D83="R")),$F83/($G$1-1),IF($E83="X",$F83*Y83,0)))))</f>
        <v>0</v>
      </c>
      <c r="O83" s="153">
        <f>IF(AND($D83="C",$E83="H"),-$F83,IF(AND($D83="C",$E83="T"),$F83,0))</f>
        <v>0</v>
      </c>
      <c r="P83" s="152">
        <f>IF($G$1&lt;3,0,IF(AND($D83="C",$E83="H"),$F83,IF(AND($D83="C",NOT($E83="H")),-$F83,IF($G83="C",$F83,IF(AND($E83="B",NOT($D83="C")),$F83/($G$1-1),IF($E83="X",$F83*Z83,0))))))</f>
        <v>0</v>
      </c>
      <c r="Q83" s="153">
        <f>IF(AND($D83="L",$E83="H"),-$F83,IF(AND($D83="L",$E83="T"),$F83,0))</f>
        <v>0</v>
      </c>
      <c r="R83" s="152">
        <f>IF($G$1&lt;4,0,IF(AND($D83="L",$E83="H"),$F83,IF(AND($D83="L",NOT($E83="H")),-$F83,IF($G83="L",$F83,IF(AND($E83="B",NOT($D83="L")),$F83/($G$1-1),IF($E83="X",$F83*AA83,0))))))</f>
        <v>0</v>
      </c>
      <c r="S83" s="153">
        <f>IF(AND($D83="O",$E83="H"),-$F83,IF(AND($D83="O",$E83="T"),$F83,0))</f>
        <v>0</v>
      </c>
      <c r="T83" s="152">
        <f>IF($G$1&lt;5,0,IF(AND($D83="O",$E83="H"),$F83,IF(AND($D83="O",NOT($E83="H")),-$F83,IF($G83="O",$F83,IF(AND($E83="B",NOT($D83="O")),$F83/($G$1-1),IF($E83="X",$F83*AB83,0))))))</f>
        <v>0</v>
      </c>
      <c r="U83" s="153">
        <f>IF(AND($D83="V",$E83="H"),-$F83,IF(AND($D83="V",$E83="T"),$F83,0))</f>
        <v>0</v>
      </c>
      <c r="V83" s="152">
        <f>IF($G$1&lt;6,0,IF(AND($D83="V",$E83="H"),$F83,IF(AND($D83="V",NOT($E83="H")),-$F83,IF($G83="V",$F83,IF(AND($E83="B",NOT($D83="V")),$F83/($G$1-1),IF($E83="X",($F83*AC83)-#REF!,0))))))</f>
        <v>0</v>
      </c>
      <c r="W83" s="158">
        <f>IF(AND(D83="S",E83="H"),1,IF(AND(D83="B",E83="H"),2,IF(AND(D83="G",E83="A"),3,IF(AND(D83="G",E83="D"),4,IF(AND(D83="R",E83="A"),5,IF(AND(D83="R",E83="D"),6,IF(AND(D83="C",E83="A"),7,IF(AND(D83="C",E83="D"),8,IF(AND(D83="L",E83="A"),9,IF(AND(D83="L",E83="D"),10,IF(AND(D83="O",E83="A"),11,IF(AND(D83="O",E83="D"),12,IF(AND(D83="V",E83="A"),13,IF(AND(D83="V",E83="D"),14,0))))))))))))))</f>
        <v>0</v>
      </c>
      <c r="X83" s="159">
        <f>IF(NOT(SUMIF($W$6:$W83,1,$I$6:$I83)=0),(SUMIF($W$6:$W83,3,$F$6:$F83)-SUMIF($AE$6:$AE83,3,$F$6:$F83))/ABS(SUMIF($W$6:$W83,1,$I$6:$I83)),0)</f>
        <v>0</v>
      </c>
      <c r="Y83" s="159">
        <f>IF(NOT(SUMIF($W$6:$W83,1,$I$6:$I83)=0),(SUMIF($W$6:$W83,5,$F$6:$F83)-SUMIF($AE$6:$AE83,5,$F$6:$F83))/ABS(SUMIF($W$6:$W83,1,$I$6:$I83)),0)</f>
        <v>0</v>
      </c>
      <c r="Z83" s="159">
        <f>IF(NOT(SUMIF($W$6:$W83,1,$I$6:$I83)=0),(SUMIF($W$6:$W83,7,$F$6:$F83)-SUMIF($AE$6:$AE83,7,$F$6:$F83))/ABS(SUMIF($W$6:$W83,1,$I$6:$I83)),0)</f>
        <v>0</v>
      </c>
      <c r="AA83" s="159">
        <f>IF(NOT(SUMIF($W$6:$W83,1,$I$6:$I83)=0),(SUMIF($W$6:$W83,9,$F$6:$F83)-SUMIF($AE$6:$AE83,9,$F$6:$F83))/ABS(SUMIF($W$6:$W83,1,$I$6:$I83)),0)</f>
        <v>0</v>
      </c>
      <c r="AB83" s="159">
        <f>IF(NOT(SUMIF($W$6:$W83,1,$I$6:$I83)=0),(SUMIF($W$6:$W83,11,$F$6:$F83)-SUMIF($AE$6:$AE83,11,$F$6:$F83))/ABS(SUMIF($W$6:$W83,1,$I$6:$I83)),0)</f>
        <v>0</v>
      </c>
      <c r="AC83" s="159">
        <f>IF(NOT(SUMIF($W$6:$W83,1,$I$6:$I83)=0),(SUMIF($W$6:$W83,13,$F$6:$F83)-SUMIF($AE$6:$AE83,13,$F$6:$F83))/ABS(SUMIF($W$6:$W83,1,$I$6:$I83)),0)</f>
        <v>0</v>
      </c>
      <c r="AD83" s="159">
        <f>IF(SUM($W$6:$W83)+SUM($AE$6:$AE83)=0,0,1-X83-Y83-Z83-AA83-AB83-AC83)</f>
        <v>0</v>
      </c>
      <c r="AE83" s="160">
        <f>IF(AND($D83="S",$E83="T"),1,IF(AND($D83="B",$E83="A"),2,IF(AND($G83="G",$E83="A"),3,IF(AND($G83="G",$E83="D"),4,IF(AND($G83="R",$E83="A"),5,IF(AND($G83="R",$E83="D"),6,IF(AND($G83="C",$E83="A"),7,IF(AND($G83="C",$E83="D"),8,IF(AND($G83="L",$E83="A"),9,IF(AND($G83="L",$E83="D"),10,IF(AND($G83="O",$E83="A"),11,IF(AND($G83="O",$E83="D"),12,IF(AND($G83="V",$E83="A"),13,IF(AND($G83="V",$E83="D"),14,IF(AND($E83="A",$G83="B"),15,0)))))))))))))))</f>
        <v>0</v>
      </c>
      <c r="AF83" s="161">
        <f>IF(AND(D83="B",E83="H"),A83,IF(AND(G83="B",OR(E83="A",E83="D")),A83,0))</f>
        <v>0</v>
      </c>
    </row>
    <row r="84" ht="12.7" customHeight="1">
      <c r="A84" s="143">
        <f>IF($E84="H",-$F84,IF($E84="T",$F84,IF(AND($E84="A",$G84="B"),$F84,IF(AND(E84="D",G84="B"),F84*0.8,0))))</f>
        <v>0</v>
      </c>
      <c r="B84" s="144">
        <f>$B83-$A84</f>
        <v>0</v>
      </c>
      <c r="C84" s="144">
        <f>IF(OR($E84="Z",AND($E84="H",$D84="B")),$F84,IF(AND($D84="B",$E84="Ü"),-$F84,IF($E84="X",$F84*$AD84,IF(AND(E84="D",G84="B"),F84*0.2,IF(AND(D84="S",E84="H"),$F84*H84/100,0)))))</f>
        <v>0</v>
      </c>
      <c r="D84" s="145"/>
      <c r="E84" s="146"/>
      <c r="F84" s="147">
        <f>IF(AND(D84="G",E84="S"),ROUND(SUM($L$6:$L83)*H84/100,-2),IF(AND(D84="R",E84="S"),ROUND(SUM(N$6:N83)*H84/100,-2),IF(AND(D84="C",E84="S"),ROUND(SUM(P$6:P83)*H84/100,-2),IF(AND(D84="L",E84="S"),ROUND(SUM(R$6:R83)*H84/100,-2),IF(AND(D84="O",E84="S"),ROUND(SUM(T$6:T83)*H84/100,-2),IF(AND(D84="V",E84="S"),ROUND(SUM(V$6:V83)*H84/100,-2),IF(AND(D84="G",E84="Z"),ABS(ROUND(SUM(K$6:K83)*H84/100,-2)),IF(AND(D84="R",E84="Z"),ABS(ROUND(SUM(M$6:M83)*H84/100,-2)),IF(AND(D84="C",E84="Z"),ABS(ROUND(SUM(O$6:O83)*H84/100,-2)),IF(AND(D84="L",E84="Z"),ABS(ROUND(SUM(Q$6:Q83)*H84/100,-2)),IF(AND(D84="O",E84="Z"),ABS(ROUND(SUM(S$6:S83)*H84/100,-2)),IF(AND(D84="V",E84="Z"),ABS(ROUND(SUM(U$6:U83)*H84/100,-2)),IF(E84="X",ABS(ROUND(SUM(I$6:I83)*H84/100,-2)),IF(AND(D84="B",E84="H"),80000,0))))))))))))))</f>
        <v>0</v>
      </c>
      <c r="G84" s="148"/>
      <c r="H84" s="149">
        <v>5</v>
      </c>
      <c r="I84" s="144">
        <f>IF(AND($D84="S",$E84="H"),-$F84,IF(AND($D84="S",$E84="T"),$F84,0))</f>
        <v>0</v>
      </c>
      <c r="J84" s="150">
        <f>IF(AND($D84="S",OR($E84="Ü",$E84="T",$E84="A",$E84="D")),-$F84,IF(AND($G84="S",$E84="Ü"),$F84,IF(E84="S",$F84,IF(AND(D84="S",E84="H"),$F84*(100-H84)/100,IF(E84="X",-F84,0)))))</f>
        <v>0</v>
      </c>
      <c r="K84" s="151">
        <f>IF(AND($D84="G",$E84="H"),-$F84,IF(AND($D84="G",$E84="T"),$F84,0))</f>
        <v>0</v>
      </c>
      <c r="L84" s="152">
        <f>IF(AND($D84="G",$E84="H"),$F84,IF(AND($D84="G",NOT($E84="H")),-$F84,IF($G84="G",$F84,IF(AND($E84="B",NOT($D84="G")),$F84/($G$1-1),IF($E84="X",$F84*X84,0)))))</f>
        <v>0</v>
      </c>
      <c r="M84" s="153">
        <f>IF(AND($D84="R",$E84="H"),-$F84,IF(AND($D84="R",$E84="T"),$F84,0))</f>
        <v>0</v>
      </c>
      <c r="N84" s="152">
        <f>IF(AND($D84="R",$E84="H"),$F84,IF(AND($D84="R",NOT($E84="H")),-$F84,IF($G84="R",$F84,IF(AND($E84="B",NOT($D84="R")),$F84/($G$1-1),IF($E84="X",$F84*Y84,0)))))</f>
        <v>0</v>
      </c>
      <c r="O84" s="153">
        <f>IF(AND($D84="C",$E84="H"),-$F84,IF(AND($D84="C",$E84="T"),$F84,0))</f>
        <v>0</v>
      </c>
      <c r="P84" s="152">
        <f>IF($G$1&lt;3,0,IF(AND($D84="C",$E84="H"),$F84,IF(AND($D84="C",NOT($E84="H")),-$F84,IF($G84="C",$F84,IF(AND($E84="B",NOT($D84="C")),$F84/($G$1-1),IF($E84="X",$F84*Z84,0))))))</f>
        <v>0</v>
      </c>
      <c r="Q84" s="153">
        <f>IF(AND($D84="L",$E84="H"),-$F84,IF(AND($D84="L",$E84="T"),$F84,0))</f>
        <v>0</v>
      </c>
      <c r="R84" s="152">
        <f>IF($G$1&lt;4,0,IF(AND($D84="L",$E84="H"),$F84,IF(AND($D84="L",NOT($E84="H")),-$F84,IF($G84="L",$F84,IF(AND($E84="B",NOT($D84="L")),$F84/($G$1-1),IF($E84="X",$F84*AA84,0))))))</f>
        <v>0</v>
      </c>
      <c r="S84" s="153">
        <f>IF(AND($D84="O",$E84="H"),-$F84,IF(AND($D84="O",$E84="T"),$F84,0))</f>
        <v>0</v>
      </c>
      <c r="T84" s="152">
        <f>IF($G$1&lt;5,0,IF(AND($D84="O",$E84="H"),$F84,IF(AND($D84="O",NOT($E84="H")),-$F84,IF($G84="O",$F84,IF(AND($E84="B",NOT($D84="O")),$F84/($G$1-1),IF($E84="X",$F84*AB84,0))))))</f>
        <v>0</v>
      </c>
      <c r="U84" s="153">
        <f>IF(AND($D84="V",$E84="H"),-$F84,IF(AND($D84="V",$E84="T"),$F84,0))</f>
        <v>0</v>
      </c>
      <c r="V84" s="152">
        <f>IF($G$1&lt;6,0,IF(AND($D84="V",$E84="H"),$F84,IF(AND($D84="V",NOT($E84="H")),-$F84,IF($G84="V",$F84,IF(AND($E84="B",NOT($D84="V")),$F84/($G$1-1),IF($E84="X",($F84*AC84)-#REF!,0))))))</f>
        <v>0</v>
      </c>
      <c r="W84" s="154">
        <f>IF(AND(D84="S",E84="H"),1,IF(AND(D84="B",E84="H"),2,IF(AND(D84="G",E84="A"),3,IF(AND(D84="G",E84="D"),4,IF(AND(D84="R",E84="A"),5,IF(AND(D84="R",E84="D"),6,IF(AND(D84="C",E84="A"),7,IF(AND(D84="C",E84="D"),8,IF(AND(D84="L",E84="A"),9,IF(AND(D84="L",E84="D"),10,IF(AND(D84="O",E84="A"),11,IF(AND(D84="O",E84="D"),12,IF(AND(D84="V",E84="A"),13,IF(AND(D84="V",E84="D"),14,0))))))))))))))</f>
        <v>0</v>
      </c>
      <c r="X84" s="155">
        <f>IF(NOT(SUMIF($W$6:$W84,1,$I$6:$I84)=0),(SUMIF($W$6:$W84,3,$F$6:$F84)-SUMIF($AE$6:$AE84,3,$F$6:$F84))/ABS(SUMIF($W$6:$W84,1,$I$6:$I84)),0)</f>
        <v>0</v>
      </c>
      <c r="Y84" s="155">
        <f>IF(NOT(SUMIF($W$6:$W84,1,$I$6:$I84)=0),(SUMIF($W$6:$W84,5,$F$6:$F84)-SUMIF($AE$6:$AE84,5,$F$6:$F84))/ABS(SUMIF($W$6:$W84,1,$I$6:$I84)),0)</f>
        <v>0</v>
      </c>
      <c r="Z84" s="155">
        <f>IF(NOT(SUMIF($W$6:$W84,1,$I$6:$I84)=0),(SUMIF($W$6:$W84,7,$F$6:$F84)-SUMIF($AE$6:$AE84,7,$F$6:$F84))/ABS(SUMIF($W$6:$W84,1,$I$6:$I84)),0)</f>
        <v>0</v>
      </c>
      <c r="AA84" s="155">
        <f>IF(NOT(SUMIF($W$6:$W84,1,$I$6:$I84)=0),(SUMIF($W$6:$W84,9,$F$6:$F84)-SUMIF($AE$6:$AE84,9,$F$6:$F84))/ABS(SUMIF($W$6:$W84,1,$I$6:$I84)),0)</f>
        <v>0</v>
      </c>
      <c r="AB84" s="155">
        <f>IF(NOT(SUMIF($W$6:$W84,1,$I$6:$I84)=0),(SUMIF($W$6:$W84,11,$F$6:$F84)-SUMIF($AE$6:$AE84,11,$F$6:$F84))/ABS(SUMIF($W$6:$W84,1,$I$6:$I84)),0)</f>
        <v>0</v>
      </c>
      <c r="AC84" s="155">
        <f>IF(NOT(SUMIF($W$6:$W84,1,$I$6:$I84)=0),(SUMIF($W$6:$W84,13,$F$6:$F84)-SUMIF($AE$6:$AE84,13,$F$6:$F84))/ABS(SUMIF($W$6:$W84,1,$I$6:$I84)),0)</f>
        <v>0</v>
      </c>
      <c r="AD84" s="155">
        <f>IF(SUM($W$6:$W84)+SUM($AE$6:$AE84)=0,0,1-X84-Y84-Z84-AA84-AB84-AC84)</f>
        <v>0</v>
      </c>
      <c r="AE84" s="156">
        <f>IF(AND($D84="S",$E84="T"),1,IF(AND($D84="B",$E84="A"),2,IF(AND($G84="G",$E84="A"),3,IF(AND($G84="G",$E84="D"),4,IF(AND($G84="R",$E84="A"),5,IF(AND($G84="R",$E84="D"),6,IF(AND($G84="C",$E84="A"),7,IF(AND($G84="C",$E84="D"),8,IF(AND($G84="L",$E84="A"),9,IF(AND($G84="L",$E84="D"),10,IF(AND($G84="O",$E84="A"),11,IF(AND($G84="O",$E84="D"),12,IF(AND($G84="V",$E84="A"),13,IF(AND($G84="V",$E84="D"),14,IF(AND($E84="A",$G84="B"),15,0)))))))))))))))</f>
        <v>0</v>
      </c>
      <c r="AF84" s="157">
        <f>IF(AND(D84="B",E84="H"),A84,IF(AND(G84="B",OR(E84="A",E84="D")),A84,0))</f>
        <v>0</v>
      </c>
    </row>
    <row r="85" ht="12.7" customHeight="1">
      <c r="A85" s="143">
        <f>IF($E85="H",-$F85,IF($E85="T",$F85,IF(AND($E85="A",$G85="B"),$F85,IF(AND(E85="D",G85="B"),F85*0.8,0))))</f>
        <v>0</v>
      </c>
      <c r="B85" s="144">
        <f>$B84-$A85</f>
        <v>0</v>
      </c>
      <c r="C85" s="144">
        <f>IF(OR($E85="Z",AND($E85="H",$D85="B")),$F85,IF(AND($D85="B",$E85="Ü"),-$F85,IF($E85="X",$F85*$AD85,IF(AND(E85="D",G85="B"),F85*0.2,IF(AND(D85="S",E85="H"),$F85*H85/100,0)))))</f>
        <v>0</v>
      </c>
      <c r="D85" s="145"/>
      <c r="E85" s="146"/>
      <c r="F85" s="147">
        <f>IF(AND(D85="G",E85="S"),ROUND(SUM($L$6:$L84)*H85/100,-2),IF(AND(D85="R",E85="S"),ROUND(SUM(N$6:N84)*H85/100,-2),IF(AND(D85="C",E85="S"),ROUND(SUM(P$6:P84)*H85/100,-2),IF(AND(D85="L",E85="S"),ROUND(SUM(R$6:R84)*H85/100,-2),IF(AND(D85="O",E85="S"),ROUND(SUM(T$6:T84)*H85/100,-2),IF(AND(D85="V",E85="S"),ROUND(SUM(V$6:V84)*H85/100,-2),IF(AND(D85="G",E85="Z"),ABS(ROUND(SUM(K$6:K84)*H85/100,-2)),IF(AND(D85="R",E85="Z"),ABS(ROUND(SUM(M$6:M84)*H85/100,-2)),IF(AND(D85="C",E85="Z"),ABS(ROUND(SUM(O$6:O84)*H85/100,-2)),IF(AND(D85="L",E85="Z"),ABS(ROUND(SUM(Q$6:Q84)*H85/100,-2)),IF(AND(D85="O",E85="Z"),ABS(ROUND(SUM(S$6:S84)*H85/100,-2)),IF(AND(D85="V",E85="Z"),ABS(ROUND(SUM(U$6:U84)*H85/100,-2)),IF(E85="X",ABS(ROUND(SUM(I$6:I84)*H85/100,-2)),IF(AND(D85="B",E85="H"),80000,0))))))))))))))</f>
        <v>0</v>
      </c>
      <c r="G85" s="148"/>
      <c r="H85" s="149">
        <v>5</v>
      </c>
      <c r="I85" s="144">
        <f>IF(AND($D85="S",$E85="H"),-$F85,IF(AND($D85="S",$E85="T"),$F85,0))</f>
        <v>0</v>
      </c>
      <c r="J85" s="150">
        <f>IF(AND($D85="S",OR($E85="Ü",$E85="T",$E85="A",$E85="D")),-$F85,IF(AND($G85="S",$E85="Ü"),$F85,IF(E85="S",$F85,IF(AND(D85="S",E85="H"),$F85*(100-H85)/100,IF(E85="X",-F85,0)))))</f>
        <v>0</v>
      </c>
      <c r="K85" s="151">
        <f>IF(AND($D85="G",$E85="H"),-$F85,IF(AND($D85="G",$E85="T"),$F85,0))</f>
        <v>0</v>
      </c>
      <c r="L85" s="152">
        <f>IF(AND($D85="G",$E85="H"),$F85,IF(AND($D85="G",NOT($E85="H")),-$F85,IF($G85="G",$F85,IF(AND($E85="B",NOT($D85="G")),$F85/($G$1-1),IF($E85="X",$F85*X85,0)))))</f>
        <v>0</v>
      </c>
      <c r="M85" s="153">
        <f>IF(AND($D85="R",$E85="H"),-$F85,IF(AND($D85="R",$E85="T"),$F85,0))</f>
        <v>0</v>
      </c>
      <c r="N85" s="152">
        <f>IF(AND($D85="R",$E85="H"),$F85,IF(AND($D85="R",NOT($E85="H")),-$F85,IF($G85="R",$F85,IF(AND($E85="B",NOT($D85="R")),$F85/($G$1-1),IF($E85="X",$F85*Y85,0)))))</f>
        <v>0</v>
      </c>
      <c r="O85" s="153">
        <f>IF(AND($D85="C",$E85="H"),-$F85,IF(AND($D85="C",$E85="T"),$F85,0))</f>
        <v>0</v>
      </c>
      <c r="P85" s="152">
        <f>IF($G$1&lt;3,0,IF(AND($D85="C",$E85="H"),$F85,IF(AND($D85="C",NOT($E85="H")),-$F85,IF($G85="C",$F85,IF(AND($E85="B",NOT($D85="C")),$F85/($G$1-1),IF($E85="X",$F85*Z85,0))))))</f>
        <v>0</v>
      </c>
      <c r="Q85" s="153">
        <f>IF(AND($D85="L",$E85="H"),-$F85,IF(AND($D85="L",$E85="T"),$F85,0))</f>
        <v>0</v>
      </c>
      <c r="R85" s="152">
        <f>IF($G$1&lt;4,0,IF(AND($D85="L",$E85="H"),$F85,IF(AND($D85="L",NOT($E85="H")),-$F85,IF($G85="L",$F85,IF(AND($E85="B",NOT($D85="L")),$F85/($G$1-1),IF($E85="X",$F85*AA85,0))))))</f>
        <v>0</v>
      </c>
      <c r="S85" s="153">
        <f>IF(AND($D85="O",$E85="H"),-$F85,IF(AND($D85="O",$E85="T"),$F85,0))</f>
        <v>0</v>
      </c>
      <c r="T85" s="152">
        <f>IF($G$1&lt;5,0,IF(AND($D85="O",$E85="H"),$F85,IF(AND($D85="O",NOT($E85="H")),-$F85,IF($G85="O",$F85,IF(AND($E85="B",NOT($D85="O")),$F85/($G$1-1),IF($E85="X",$F85*AB85,0))))))</f>
        <v>0</v>
      </c>
      <c r="U85" s="153">
        <f>IF(AND($D85="V",$E85="H"),-$F85,IF(AND($D85="V",$E85="T"),$F85,0))</f>
        <v>0</v>
      </c>
      <c r="V85" s="152">
        <f>IF($G$1&lt;6,0,IF(AND($D85="V",$E85="H"),$F85,IF(AND($D85="V",NOT($E85="H")),-$F85,IF($G85="V",$F85,IF(AND($E85="B",NOT($D85="V")),$F85/($G$1-1),IF($E85="X",($F85*AC85)-#REF!,0))))))</f>
        <v>0</v>
      </c>
      <c r="W85" s="158">
        <f>IF(AND(D85="S",E85="H"),1,IF(AND(D85="B",E85="H"),2,IF(AND(D85="G",E85="A"),3,IF(AND(D85="G",E85="D"),4,IF(AND(D85="R",E85="A"),5,IF(AND(D85="R",E85="D"),6,IF(AND(D85="C",E85="A"),7,IF(AND(D85="C",E85="D"),8,IF(AND(D85="L",E85="A"),9,IF(AND(D85="L",E85="D"),10,IF(AND(D85="O",E85="A"),11,IF(AND(D85="O",E85="D"),12,IF(AND(D85="V",E85="A"),13,IF(AND(D85="V",E85="D"),14,0))))))))))))))</f>
        <v>0</v>
      </c>
      <c r="X85" s="159">
        <f>IF(NOT(SUMIF($W$6:$W85,1,$I$6:$I85)=0),(SUMIF($W$6:$W85,3,$F$6:$F85)-SUMIF($AE$6:$AE85,3,$F$6:$F85))/ABS(SUMIF($W$6:$W85,1,$I$6:$I85)),0)</f>
        <v>0</v>
      </c>
      <c r="Y85" s="159">
        <f>IF(NOT(SUMIF($W$6:$W85,1,$I$6:$I85)=0),(SUMIF($W$6:$W85,5,$F$6:$F85)-SUMIF($AE$6:$AE85,5,$F$6:$F85))/ABS(SUMIF($W$6:$W85,1,$I$6:$I85)),0)</f>
        <v>0</v>
      </c>
      <c r="Z85" s="159">
        <f>IF(NOT(SUMIF($W$6:$W85,1,$I$6:$I85)=0),(SUMIF($W$6:$W85,7,$F$6:$F85)-SUMIF($AE$6:$AE85,7,$F$6:$F85))/ABS(SUMIF($W$6:$W85,1,$I$6:$I85)),0)</f>
        <v>0</v>
      </c>
      <c r="AA85" s="159">
        <f>IF(NOT(SUMIF($W$6:$W85,1,$I$6:$I85)=0),(SUMIF($W$6:$W85,9,$F$6:$F85)-SUMIF($AE$6:$AE85,9,$F$6:$F85))/ABS(SUMIF($W$6:$W85,1,$I$6:$I85)),0)</f>
        <v>0</v>
      </c>
      <c r="AB85" s="159">
        <f>IF(NOT(SUMIF($W$6:$W85,1,$I$6:$I85)=0),(SUMIF($W$6:$W85,11,$F$6:$F85)-SUMIF($AE$6:$AE85,11,$F$6:$F85))/ABS(SUMIF($W$6:$W85,1,$I$6:$I85)),0)</f>
        <v>0</v>
      </c>
      <c r="AC85" s="159">
        <f>IF(NOT(SUMIF($W$6:$W85,1,$I$6:$I85)=0),(SUMIF($W$6:$W85,13,$F$6:$F85)-SUMIF($AE$6:$AE85,13,$F$6:$F85))/ABS(SUMIF($W$6:$W85,1,$I$6:$I85)),0)</f>
        <v>0</v>
      </c>
      <c r="AD85" s="159">
        <f>IF(SUM($W$6:$W85)+SUM($AE$6:$AE85)=0,0,1-X85-Y85-Z85-AA85-AB85-AC85)</f>
        <v>0</v>
      </c>
      <c r="AE85" s="160">
        <f>IF(AND($D85="S",$E85="T"),1,IF(AND($D85="B",$E85="A"),2,IF(AND($G85="G",$E85="A"),3,IF(AND($G85="G",$E85="D"),4,IF(AND($G85="R",$E85="A"),5,IF(AND($G85="R",$E85="D"),6,IF(AND($G85="C",$E85="A"),7,IF(AND($G85="C",$E85="D"),8,IF(AND($G85="L",$E85="A"),9,IF(AND($G85="L",$E85="D"),10,IF(AND($G85="O",$E85="A"),11,IF(AND($G85="O",$E85="D"),12,IF(AND($G85="V",$E85="A"),13,IF(AND($G85="V",$E85="D"),14,IF(AND($E85="A",$G85="B"),15,0)))))))))))))))</f>
        <v>0</v>
      </c>
      <c r="AF85" s="161">
        <f>IF(AND(D85="B",E85="H"),A85,IF(AND(G85="B",OR(E85="A",E85="D")),A85,0))</f>
        <v>0</v>
      </c>
    </row>
    <row r="86" ht="12.7" customHeight="1">
      <c r="A86" s="143">
        <f>IF($E86="H",-$F86,IF($E86="T",$F86,IF(AND($E86="A",$G86="B"),$F86,IF(AND(E86="D",G86="B"),F86*0.8,0))))</f>
        <v>0</v>
      </c>
      <c r="B86" s="144">
        <f>$B85-$A86</f>
        <v>0</v>
      </c>
      <c r="C86" s="144">
        <f>IF(OR($E86="Z",AND($E86="H",$D86="B")),$F86,IF(AND($D86="B",$E86="Ü"),-$F86,IF($E86="X",$F86*$AD86,IF(AND(E86="D",G86="B"),F86*0.2,IF(AND(D86="S",E86="H"),$F86*H86/100,0)))))</f>
        <v>0</v>
      </c>
      <c r="D86" s="145"/>
      <c r="E86" s="146"/>
      <c r="F86" s="147">
        <f>IF(AND(D86="G",E86="S"),ROUND(SUM($L$6:$L85)*H86/100,-2),IF(AND(D86="R",E86="S"),ROUND(SUM(N$6:N85)*H86/100,-2),IF(AND(D86="C",E86="S"),ROUND(SUM(P$6:P85)*H86/100,-2),IF(AND(D86="L",E86="S"),ROUND(SUM(R$6:R85)*H86/100,-2),IF(AND(D86="O",E86="S"),ROUND(SUM(T$6:T85)*H86/100,-2),IF(AND(D86="V",E86="S"),ROUND(SUM(V$6:V85)*H86/100,-2),IF(AND(D86="G",E86="Z"),ABS(ROUND(SUM(K$6:K85)*H86/100,-2)),IF(AND(D86="R",E86="Z"),ABS(ROUND(SUM(M$6:M85)*H86/100,-2)),IF(AND(D86="C",E86="Z"),ABS(ROUND(SUM(O$6:O85)*H86/100,-2)),IF(AND(D86="L",E86="Z"),ABS(ROUND(SUM(Q$6:Q85)*H86/100,-2)),IF(AND(D86="O",E86="Z"),ABS(ROUND(SUM(S$6:S85)*H86/100,-2)),IF(AND(D86="V",E86="Z"),ABS(ROUND(SUM(U$6:U85)*H86/100,-2)),IF(E86="X",ABS(ROUND(SUM(I$6:I85)*H86/100,-2)),IF(AND(D86="B",E86="H"),80000,0))))))))))))))</f>
        <v>0</v>
      </c>
      <c r="G86" s="148"/>
      <c r="H86" s="149">
        <v>5</v>
      </c>
      <c r="I86" s="144">
        <f>IF(AND($D86="S",$E86="H"),-$F86,IF(AND($D86="S",$E86="T"),$F86,0))</f>
        <v>0</v>
      </c>
      <c r="J86" s="150">
        <f>IF(AND($D86="S",OR($E86="Ü",$E86="T",$E86="A",$E86="D")),-$F86,IF(AND($G86="S",$E86="Ü"),$F86,IF(E86="S",$F86,IF(AND(D86="S",E86="H"),$F86*(100-H86)/100,IF(E86="X",-F86,0)))))</f>
        <v>0</v>
      </c>
      <c r="K86" s="151">
        <f>IF(AND($D86="G",$E86="H"),-$F86,IF(AND($D86="G",$E86="T"),$F86,0))</f>
        <v>0</v>
      </c>
      <c r="L86" s="152">
        <f>IF(AND($D86="G",$E86="H"),$F86,IF(AND($D86="G",NOT($E86="H")),-$F86,IF($G86="G",$F86,IF(AND($E86="B",NOT($D86="G")),$F86/($G$1-1),IF($E86="X",$F86*X86,0)))))</f>
        <v>0</v>
      </c>
      <c r="M86" s="153">
        <f>IF(AND($D86="R",$E86="H"),-$F86,IF(AND($D86="R",$E86="T"),$F86,0))</f>
        <v>0</v>
      </c>
      <c r="N86" s="152">
        <f>IF(AND($D86="R",$E86="H"),$F86,IF(AND($D86="R",NOT($E86="H")),-$F86,IF($G86="R",$F86,IF(AND($E86="B",NOT($D86="R")),$F86/($G$1-1),IF($E86="X",$F86*Y86,0)))))</f>
        <v>0</v>
      </c>
      <c r="O86" s="153">
        <f>IF(AND($D86="C",$E86="H"),-$F86,IF(AND($D86="C",$E86="T"),$F86,0))</f>
        <v>0</v>
      </c>
      <c r="P86" s="152">
        <f>IF($G$1&lt;3,0,IF(AND($D86="C",$E86="H"),$F86,IF(AND($D86="C",NOT($E86="H")),-$F86,IF($G86="C",$F86,IF(AND($E86="B",NOT($D86="C")),$F86/($G$1-1),IF($E86="X",$F86*Z86,0))))))</f>
        <v>0</v>
      </c>
      <c r="Q86" s="153">
        <f>IF(AND($D86="L",$E86="H"),-$F86,IF(AND($D86="L",$E86="T"),$F86,0))</f>
        <v>0</v>
      </c>
      <c r="R86" s="152">
        <f>IF($G$1&lt;4,0,IF(AND($D86="L",$E86="H"),$F86,IF(AND($D86="L",NOT($E86="H")),-$F86,IF($G86="L",$F86,IF(AND($E86="B",NOT($D86="L")),$F86/($G$1-1),IF($E86="X",$F86*AA86,0))))))</f>
        <v>0</v>
      </c>
      <c r="S86" s="153">
        <f>IF(AND($D86="O",$E86="H"),-$F86,IF(AND($D86="O",$E86="T"),$F86,0))</f>
        <v>0</v>
      </c>
      <c r="T86" s="152">
        <f>IF($G$1&lt;5,0,IF(AND($D86="O",$E86="H"),$F86,IF(AND($D86="O",NOT($E86="H")),-$F86,IF($G86="O",$F86,IF(AND($E86="B",NOT($D86="O")),$F86/($G$1-1),IF($E86="X",$F86*AB86,0))))))</f>
        <v>0</v>
      </c>
      <c r="U86" s="153">
        <f>IF(AND($D86="V",$E86="H"),-$F86,IF(AND($D86="V",$E86="T"),$F86,0))</f>
        <v>0</v>
      </c>
      <c r="V86" s="152">
        <f>IF($G$1&lt;6,0,IF(AND($D86="V",$E86="H"),$F86,IF(AND($D86="V",NOT($E86="H")),-$F86,IF($G86="V",$F86,IF(AND($E86="B",NOT($D86="V")),$F86/($G$1-1),IF($E86="X",($F86*AC86)-#REF!,0))))))</f>
        <v>0</v>
      </c>
      <c r="W86" s="154">
        <f>IF(AND(D86="S",E86="H"),1,IF(AND(D86="B",E86="H"),2,IF(AND(D86="G",E86="A"),3,IF(AND(D86="G",E86="D"),4,IF(AND(D86="R",E86="A"),5,IF(AND(D86="R",E86="D"),6,IF(AND(D86="C",E86="A"),7,IF(AND(D86="C",E86="D"),8,IF(AND(D86="L",E86="A"),9,IF(AND(D86="L",E86="D"),10,IF(AND(D86="O",E86="A"),11,IF(AND(D86="O",E86="D"),12,IF(AND(D86="V",E86="A"),13,IF(AND(D86="V",E86="D"),14,0))))))))))))))</f>
        <v>0</v>
      </c>
      <c r="X86" s="155">
        <f>IF(NOT(SUMIF($W$6:$W86,1,$I$6:$I86)=0),(SUMIF($W$6:$W86,3,$F$6:$F86)-SUMIF($AE$6:$AE86,3,$F$6:$F86))/ABS(SUMIF($W$6:$W86,1,$I$6:$I86)),0)</f>
        <v>0</v>
      </c>
      <c r="Y86" s="155">
        <f>IF(NOT(SUMIF($W$6:$W86,1,$I$6:$I86)=0),(SUMIF($W$6:$W86,5,$F$6:$F86)-SUMIF($AE$6:$AE86,5,$F$6:$F86))/ABS(SUMIF($W$6:$W86,1,$I$6:$I86)),0)</f>
        <v>0</v>
      </c>
      <c r="Z86" s="155">
        <f>IF(NOT(SUMIF($W$6:$W86,1,$I$6:$I86)=0),(SUMIF($W$6:$W86,7,$F$6:$F86)-SUMIF($AE$6:$AE86,7,$F$6:$F86))/ABS(SUMIF($W$6:$W86,1,$I$6:$I86)),0)</f>
        <v>0</v>
      </c>
      <c r="AA86" s="155">
        <f>IF(NOT(SUMIF($W$6:$W86,1,$I$6:$I86)=0),(SUMIF($W$6:$W86,9,$F$6:$F86)-SUMIF($AE$6:$AE86,9,$F$6:$F86))/ABS(SUMIF($W$6:$W86,1,$I$6:$I86)),0)</f>
        <v>0</v>
      </c>
      <c r="AB86" s="155">
        <f>IF(NOT(SUMIF($W$6:$W86,1,$I$6:$I86)=0),(SUMIF($W$6:$W86,11,$F$6:$F86)-SUMIF($AE$6:$AE86,11,$F$6:$F86))/ABS(SUMIF($W$6:$W86,1,$I$6:$I86)),0)</f>
        <v>0</v>
      </c>
      <c r="AC86" s="155">
        <f>IF(NOT(SUMIF($W$6:$W86,1,$I$6:$I86)=0),(SUMIF($W$6:$W86,13,$F$6:$F86)-SUMIF($AE$6:$AE86,13,$F$6:$F86))/ABS(SUMIF($W$6:$W86,1,$I$6:$I86)),0)</f>
        <v>0</v>
      </c>
      <c r="AD86" s="155">
        <f>IF(SUM($W$6:$W86)+SUM($AE$6:$AE86)=0,0,1-X86-Y86-Z86-AA86-AB86-AC86)</f>
        <v>0</v>
      </c>
      <c r="AE86" s="156">
        <f>IF(AND($D86="S",$E86="T"),1,IF(AND($D86="B",$E86="A"),2,IF(AND($G86="G",$E86="A"),3,IF(AND($G86="G",$E86="D"),4,IF(AND($G86="R",$E86="A"),5,IF(AND($G86="R",$E86="D"),6,IF(AND($G86="C",$E86="A"),7,IF(AND($G86="C",$E86="D"),8,IF(AND($G86="L",$E86="A"),9,IF(AND($G86="L",$E86="D"),10,IF(AND($G86="O",$E86="A"),11,IF(AND($G86="O",$E86="D"),12,IF(AND($G86="V",$E86="A"),13,IF(AND($G86="V",$E86="D"),14,IF(AND($E86="A",$G86="B"),15,0)))))))))))))))</f>
        <v>0</v>
      </c>
      <c r="AF86" s="157">
        <f>IF(AND(D86="B",E86="H"),A86,IF(AND(G86="B",OR(E86="A",E86="D")),A86,0))</f>
        <v>0</v>
      </c>
    </row>
    <row r="87" ht="12.7" customHeight="1">
      <c r="A87" s="143">
        <f>IF($E87="H",-$F87,IF($E87="T",$F87,IF(AND($E87="A",$G87="B"),$F87,IF(AND(E87="D",G87="B"),F87*0.8,0))))</f>
        <v>0</v>
      </c>
      <c r="B87" s="144">
        <f>$B86-$A87</f>
        <v>0</v>
      </c>
      <c r="C87" s="144">
        <f>IF(OR($E87="Z",AND($E87="H",$D87="B")),$F87,IF(AND($D87="B",$E87="Ü"),-$F87,IF($E87="X",$F87*$AD87,IF(AND(E87="D",G87="B"),F87*0.2,IF(AND(D87="S",E87="H"),$F87*H87/100,0)))))</f>
        <v>0</v>
      </c>
      <c r="D87" s="145"/>
      <c r="E87" s="146"/>
      <c r="F87" s="147">
        <f>IF(AND(D87="G",E87="S"),ROUND(SUM($L$6:$L86)*H87/100,-2),IF(AND(D87="R",E87="S"),ROUND(SUM(N$6:N86)*H87/100,-2),IF(AND(D87="C",E87="S"),ROUND(SUM(P$6:P86)*H87/100,-2),IF(AND(D87="L",E87="S"),ROUND(SUM(R$6:R86)*H87/100,-2),IF(AND(D87="O",E87="S"),ROUND(SUM(T$6:T86)*H87/100,-2),IF(AND(D87="V",E87="S"),ROUND(SUM(V$6:V86)*H87/100,-2),IF(AND(D87="G",E87="Z"),ABS(ROUND(SUM(K$6:K86)*H87/100,-2)),IF(AND(D87="R",E87="Z"),ABS(ROUND(SUM(M$6:M86)*H87/100,-2)),IF(AND(D87="C",E87="Z"),ABS(ROUND(SUM(O$6:O86)*H87/100,-2)),IF(AND(D87="L",E87="Z"),ABS(ROUND(SUM(Q$6:Q86)*H87/100,-2)),IF(AND(D87="O",E87="Z"),ABS(ROUND(SUM(S$6:S86)*H87/100,-2)),IF(AND(D87="V",E87="Z"),ABS(ROUND(SUM(U$6:U86)*H87/100,-2)),IF(E87="X",ABS(ROUND(SUM(I$6:I86)*H87/100,-2)),IF(AND(D87="B",E87="H"),80000,0))))))))))))))</f>
        <v>0</v>
      </c>
      <c r="G87" s="148"/>
      <c r="H87" s="149">
        <v>5</v>
      </c>
      <c r="I87" s="144">
        <f>IF(AND($D87="S",$E87="H"),-$F87,IF(AND($D87="S",$E87="T"),$F87,0))</f>
        <v>0</v>
      </c>
      <c r="J87" s="150">
        <f>IF(AND($D87="S",OR($E87="Ü",$E87="T",$E87="A",$E87="D")),-$F87,IF(AND($G87="S",$E87="Ü"),$F87,IF(E87="S",$F87,IF(AND(D87="S",E87="H"),$F87*(100-H87)/100,IF(E87="X",-F87,0)))))</f>
        <v>0</v>
      </c>
      <c r="K87" s="151">
        <f>IF(AND($D87="G",$E87="H"),-$F87,IF(AND($D87="G",$E87="T"),$F87,0))</f>
        <v>0</v>
      </c>
      <c r="L87" s="152">
        <f>IF(AND($D87="G",$E87="H"),$F87,IF(AND($D87="G",NOT($E87="H")),-$F87,IF($G87="G",$F87,IF(AND($E87="B",NOT($D87="G")),$F87/($G$1-1),IF($E87="X",$F87*X87,0)))))</f>
        <v>0</v>
      </c>
      <c r="M87" s="153">
        <f>IF(AND($D87="R",$E87="H"),-$F87,IF(AND($D87="R",$E87="T"),$F87,0))</f>
        <v>0</v>
      </c>
      <c r="N87" s="152">
        <f>IF(AND($D87="R",$E87="H"),$F87,IF(AND($D87="R",NOT($E87="H")),-$F87,IF($G87="R",$F87,IF(AND($E87="B",NOT($D87="R")),$F87/($G$1-1),IF($E87="X",$F87*Y87,0)))))</f>
        <v>0</v>
      </c>
      <c r="O87" s="153">
        <f>IF(AND($D87="C",$E87="H"),-$F87,IF(AND($D87="C",$E87="T"),$F87,0))</f>
        <v>0</v>
      </c>
      <c r="P87" s="152">
        <f>IF($G$1&lt;3,0,IF(AND($D87="C",$E87="H"),$F87,IF(AND($D87="C",NOT($E87="H")),-$F87,IF($G87="C",$F87,IF(AND($E87="B",NOT($D87="C")),$F87/($G$1-1),IF($E87="X",$F87*Z87,0))))))</f>
        <v>0</v>
      </c>
      <c r="Q87" s="153">
        <f>IF(AND($D87="L",$E87="H"),-$F87,IF(AND($D87="L",$E87="T"),$F87,0))</f>
        <v>0</v>
      </c>
      <c r="R87" s="152">
        <f>IF($G$1&lt;4,0,IF(AND($D87="L",$E87="H"),$F87,IF(AND($D87="L",NOT($E87="H")),-$F87,IF($G87="L",$F87,IF(AND($E87="B",NOT($D87="L")),$F87/($G$1-1),IF($E87="X",$F87*AA87,0))))))</f>
        <v>0</v>
      </c>
      <c r="S87" s="153">
        <f>IF(AND($D87="O",$E87="H"),-$F87,IF(AND($D87="O",$E87="T"),$F87,0))</f>
        <v>0</v>
      </c>
      <c r="T87" s="152">
        <f>IF($G$1&lt;5,0,IF(AND($D87="O",$E87="H"),$F87,IF(AND($D87="O",NOT($E87="H")),-$F87,IF($G87="O",$F87,IF(AND($E87="B",NOT($D87="O")),$F87/($G$1-1),IF($E87="X",$F87*AB87,0))))))</f>
        <v>0</v>
      </c>
      <c r="U87" s="153">
        <f>IF(AND($D87="V",$E87="H"),-$F87,IF(AND($D87="V",$E87="T"),$F87,0))</f>
        <v>0</v>
      </c>
      <c r="V87" s="152">
        <f>IF($G$1&lt;6,0,IF(AND($D87="V",$E87="H"),$F87,IF(AND($D87="V",NOT($E87="H")),-$F87,IF($G87="V",$F87,IF(AND($E87="B",NOT($D87="V")),$F87/($G$1-1),IF($E87="X",($F87*AC87)-#REF!,0))))))</f>
        <v>0</v>
      </c>
      <c r="W87" s="158">
        <f>IF(AND(D87="S",E87="H"),1,IF(AND(D87="B",E87="H"),2,IF(AND(D87="G",E87="A"),3,IF(AND(D87="G",E87="D"),4,IF(AND(D87="R",E87="A"),5,IF(AND(D87="R",E87="D"),6,IF(AND(D87="C",E87="A"),7,IF(AND(D87="C",E87="D"),8,IF(AND(D87="L",E87="A"),9,IF(AND(D87="L",E87="D"),10,IF(AND(D87="O",E87="A"),11,IF(AND(D87="O",E87="D"),12,IF(AND(D87="V",E87="A"),13,IF(AND(D87="V",E87="D"),14,0))))))))))))))</f>
        <v>0</v>
      </c>
      <c r="X87" s="159">
        <f>IF(NOT(SUMIF($W$6:$W87,1,$I$6:$I87)=0),(SUMIF($W$6:$W87,3,$F$6:$F87)-SUMIF($AE$6:$AE87,3,$F$6:$F87))/ABS(SUMIF($W$6:$W87,1,$I$6:$I87)),0)</f>
        <v>0</v>
      </c>
      <c r="Y87" s="159">
        <f>IF(NOT(SUMIF($W$6:$W87,1,$I$6:$I87)=0),(SUMIF($W$6:$W87,5,$F$6:$F87)-SUMIF($AE$6:$AE87,5,$F$6:$F87))/ABS(SUMIF($W$6:$W87,1,$I$6:$I87)),0)</f>
        <v>0</v>
      </c>
      <c r="Z87" s="159">
        <f>IF(NOT(SUMIF($W$6:$W87,1,$I$6:$I87)=0),(SUMIF($W$6:$W87,7,$F$6:$F87)-SUMIF($AE$6:$AE87,7,$F$6:$F87))/ABS(SUMIF($W$6:$W87,1,$I$6:$I87)),0)</f>
        <v>0</v>
      </c>
      <c r="AA87" s="159">
        <f>IF(NOT(SUMIF($W$6:$W87,1,$I$6:$I87)=0),(SUMIF($W$6:$W87,9,$F$6:$F87)-SUMIF($AE$6:$AE87,9,$F$6:$F87))/ABS(SUMIF($W$6:$W87,1,$I$6:$I87)),0)</f>
        <v>0</v>
      </c>
      <c r="AB87" s="159">
        <f>IF(NOT(SUMIF($W$6:$W87,1,$I$6:$I87)=0),(SUMIF($W$6:$W87,11,$F$6:$F87)-SUMIF($AE$6:$AE87,11,$F$6:$F87))/ABS(SUMIF($W$6:$W87,1,$I$6:$I87)),0)</f>
        <v>0</v>
      </c>
      <c r="AC87" s="159">
        <f>IF(NOT(SUMIF($W$6:$W87,1,$I$6:$I87)=0),(SUMIF($W$6:$W87,13,$F$6:$F87)-SUMIF($AE$6:$AE87,13,$F$6:$F87))/ABS(SUMIF($W$6:$W87,1,$I$6:$I87)),0)</f>
        <v>0</v>
      </c>
      <c r="AD87" s="159">
        <f>IF(SUM($W$6:$W87)+SUM($AE$6:$AE87)=0,0,1-X87-Y87-Z87-AA87-AB87-AC87)</f>
        <v>0</v>
      </c>
      <c r="AE87" s="160">
        <f>IF(AND($D87="S",$E87="T"),1,IF(AND($D87="B",$E87="A"),2,IF(AND($G87="G",$E87="A"),3,IF(AND($G87="G",$E87="D"),4,IF(AND($G87="R",$E87="A"),5,IF(AND($G87="R",$E87="D"),6,IF(AND($G87="C",$E87="A"),7,IF(AND($G87="C",$E87="D"),8,IF(AND($G87="L",$E87="A"),9,IF(AND($G87="L",$E87="D"),10,IF(AND($G87="O",$E87="A"),11,IF(AND($G87="O",$E87="D"),12,IF(AND($G87="V",$E87="A"),13,IF(AND($G87="V",$E87="D"),14,IF(AND($E87="A",$G87="B"),15,0)))))))))))))))</f>
        <v>0</v>
      </c>
      <c r="AF87" s="161">
        <f>IF(AND(D87="B",E87="H"),A87,IF(AND(G87="B",OR(E87="A",E87="D")),A87,0))</f>
        <v>0</v>
      </c>
    </row>
    <row r="88" ht="12.7" customHeight="1">
      <c r="A88" s="143">
        <f>IF($E88="H",-$F88,IF($E88="T",$F88,IF(AND($E88="A",$G88="B"),$F88,IF(AND(E88="D",G88="B"),F88*0.8,0))))</f>
        <v>0</v>
      </c>
      <c r="B88" s="144">
        <f>$B87-$A88</f>
        <v>0</v>
      </c>
      <c r="C88" s="144">
        <f>IF(OR($E88="Z",AND($E88="H",$D88="B")),$F88,IF(AND($D88="B",$E88="Ü"),-$F88,IF($E88="X",$F88*$AD88,IF(AND(E88="D",G88="B"),F88*0.2,IF(AND(D88="S",E88="H"),$F88*H88/100,0)))))</f>
        <v>0</v>
      </c>
      <c r="D88" s="145"/>
      <c r="E88" s="146"/>
      <c r="F88" s="147">
        <f>IF(AND(D88="G",E88="S"),ROUND(SUM($L$6:$L87)*H88/100,-2),IF(AND(D88="R",E88="S"),ROUND(SUM(N$6:N87)*H88/100,-2),IF(AND(D88="C",E88="S"),ROUND(SUM(P$6:P87)*H88/100,-2),IF(AND(D88="L",E88="S"),ROUND(SUM(R$6:R87)*H88/100,-2),IF(AND(D88="O",E88="S"),ROUND(SUM(T$6:T87)*H88/100,-2),IF(AND(D88="V",E88="S"),ROUND(SUM(V$6:V87)*H88/100,-2),IF(AND(D88="G",E88="Z"),ABS(ROUND(SUM(K$6:K87)*H88/100,-2)),IF(AND(D88="R",E88="Z"),ABS(ROUND(SUM(M$6:M87)*H88/100,-2)),IF(AND(D88="C",E88="Z"),ABS(ROUND(SUM(O$6:O87)*H88/100,-2)),IF(AND(D88="L",E88="Z"),ABS(ROUND(SUM(Q$6:Q87)*H88/100,-2)),IF(AND(D88="O",E88="Z"),ABS(ROUND(SUM(S$6:S87)*H88/100,-2)),IF(AND(D88="V",E88="Z"),ABS(ROUND(SUM(U$6:U87)*H88/100,-2)),IF(E88="X",ABS(ROUND(SUM(I$6:I87)*H88/100,-2)),IF(AND(D88="B",E88="H"),80000,0))))))))))))))</f>
        <v>0</v>
      </c>
      <c r="G88" s="148"/>
      <c r="H88" s="149">
        <v>5</v>
      </c>
      <c r="I88" s="144">
        <f>IF(AND($D88="S",$E88="H"),-$F88,IF(AND($D88="S",$E88="T"),$F88,0))</f>
        <v>0</v>
      </c>
      <c r="J88" s="150">
        <f>IF(AND($D88="S",OR($E88="Ü",$E88="T",$E88="A",$E88="D")),-$F88,IF(AND($G88="S",$E88="Ü"),$F88,IF(E88="S",$F88,IF(AND(D88="S",E88="H"),$F88*(100-H88)/100,IF(E88="X",-F88,0)))))</f>
        <v>0</v>
      </c>
      <c r="K88" s="151">
        <f>IF(AND($D88="G",$E88="H"),-$F88,IF(AND($D88="G",$E88="T"),$F88,0))</f>
        <v>0</v>
      </c>
      <c r="L88" s="152">
        <f>IF(AND($D88="G",$E88="H"),$F88,IF(AND($D88="G",NOT($E88="H")),-$F88,IF($G88="G",$F88,IF(AND($E88="B",NOT($D88="G")),$F88/($G$1-1),IF($E88="X",$F88*X88,0)))))</f>
        <v>0</v>
      </c>
      <c r="M88" s="153">
        <f>IF(AND($D88="R",$E88="H"),-$F88,IF(AND($D88="R",$E88="T"),$F88,0))</f>
        <v>0</v>
      </c>
      <c r="N88" s="152">
        <f>IF(AND($D88="R",$E88="H"),$F88,IF(AND($D88="R",NOT($E88="H")),-$F88,IF($G88="R",$F88,IF(AND($E88="B",NOT($D88="R")),$F88/($G$1-1),IF($E88="X",$F88*Y88,0)))))</f>
        <v>0</v>
      </c>
      <c r="O88" s="153">
        <f>IF(AND($D88="C",$E88="H"),-$F88,IF(AND($D88="C",$E88="T"),$F88,0))</f>
        <v>0</v>
      </c>
      <c r="P88" s="152">
        <f>IF($G$1&lt;3,0,IF(AND($D88="C",$E88="H"),$F88,IF(AND($D88="C",NOT($E88="H")),-$F88,IF($G88="C",$F88,IF(AND($E88="B",NOT($D88="C")),$F88/($G$1-1),IF($E88="X",$F88*Z88,0))))))</f>
        <v>0</v>
      </c>
      <c r="Q88" s="153">
        <f>IF(AND($D88="L",$E88="H"),-$F88,IF(AND($D88="L",$E88="T"),$F88,0))</f>
        <v>0</v>
      </c>
      <c r="R88" s="152">
        <f>IF($G$1&lt;4,0,IF(AND($D88="L",$E88="H"),$F88,IF(AND($D88="L",NOT($E88="H")),-$F88,IF($G88="L",$F88,IF(AND($E88="B",NOT($D88="L")),$F88/($G$1-1),IF($E88="X",$F88*AA88,0))))))</f>
        <v>0</v>
      </c>
      <c r="S88" s="153">
        <f>IF(AND($D88="O",$E88="H"),-$F88,IF(AND($D88="O",$E88="T"),$F88,0))</f>
        <v>0</v>
      </c>
      <c r="T88" s="152">
        <f>IF($G$1&lt;5,0,IF(AND($D88="O",$E88="H"),$F88,IF(AND($D88="O",NOT($E88="H")),-$F88,IF($G88="O",$F88,IF(AND($E88="B",NOT($D88="O")),$F88/($G$1-1),IF($E88="X",$F88*AB88,0))))))</f>
        <v>0</v>
      </c>
      <c r="U88" s="153">
        <f>IF(AND($D88="V",$E88="H"),-$F88,IF(AND($D88="V",$E88="T"),$F88,0))</f>
        <v>0</v>
      </c>
      <c r="V88" s="152">
        <f>IF($G$1&lt;6,0,IF(AND($D88="V",$E88="H"),$F88,IF(AND($D88="V",NOT($E88="H")),-$F88,IF($G88="V",$F88,IF(AND($E88="B",NOT($D88="V")),$F88/($G$1-1),IF($E88="X",($F88*AC88)-#REF!,0))))))</f>
        <v>0</v>
      </c>
      <c r="W88" s="154">
        <f>IF(AND(D88="S",E88="H"),1,IF(AND(D88="B",E88="H"),2,IF(AND(D88="G",E88="A"),3,IF(AND(D88="G",E88="D"),4,IF(AND(D88="R",E88="A"),5,IF(AND(D88="R",E88="D"),6,IF(AND(D88="C",E88="A"),7,IF(AND(D88="C",E88="D"),8,IF(AND(D88="L",E88="A"),9,IF(AND(D88="L",E88="D"),10,IF(AND(D88="O",E88="A"),11,IF(AND(D88="O",E88="D"),12,IF(AND(D88="V",E88="A"),13,IF(AND(D88="V",E88="D"),14,0))))))))))))))</f>
        <v>0</v>
      </c>
      <c r="X88" s="155">
        <f>IF(NOT(SUMIF($W$6:$W88,1,$I$6:$I88)=0),(SUMIF($W$6:$W88,3,$F$6:$F88)-SUMIF($AE$6:$AE88,3,$F$6:$F88))/ABS(SUMIF($W$6:$W88,1,$I$6:$I88)),0)</f>
        <v>0</v>
      </c>
      <c r="Y88" s="155">
        <f>IF(NOT(SUMIF($W$6:$W88,1,$I$6:$I88)=0),(SUMIF($W$6:$W88,5,$F$6:$F88)-SUMIF($AE$6:$AE88,5,$F$6:$F88))/ABS(SUMIF($W$6:$W88,1,$I$6:$I88)),0)</f>
        <v>0</v>
      </c>
      <c r="Z88" s="155">
        <f>IF(NOT(SUMIF($W$6:$W88,1,$I$6:$I88)=0),(SUMIF($W$6:$W88,7,$F$6:$F88)-SUMIF($AE$6:$AE88,7,$F$6:$F88))/ABS(SUMIF($W$6:$W88,1,$I$6:$I88)),0)</f>
        <v>0</v>
      </c>
      <c r="AA88" s="155">
        <f>IF(NOT(SUMIF($W$6:$W88,1,$I$6:$I88)=0),(SUMIF($W$6:$W88,9,$F$6:$F88)-SUMIF($AE$6:$AE88,9,$F$6:$F88))/ABS(SUMIF($W$6:$W88,1,$I$6:$I88)),0)</f>
        <v>0</v>
      </c>
      <c r="AB88" s="155">
        <f>IF(NOT(SUMIF($W$6:$W88,1,$I$6:$I88)=0),(SUMIF($W$6:$W88,11,$F$6:$F88)-SUMIF($AE$6:$AE88,11,$F$6:$F88))/ABS(SUMIF($W$6:$W88,1,$I$6:$I88)),0)</f>
        <v>0</v>
      </c>
      <c r="AC88" s="155">
        <f>IF(NOT(SUMIF($W$6:$W88,1,$I$6:$I88)=0),(SUMIF($W$6:$W88,13,$F$6:$F88)-SUMIF($AE$6:$AE88,13,$F$6:$F88))/ABS(SUMIF($W$6:$W88,1,$I$6:$I88)),0)</f>
        <v>0</v>
      </c>
      <c r="AD88" s="155">
        <f>IF(SUM($W$6:$W88)+SUM($AE$6:$AE88)=0,0,1-X88-Y88-Z88-AA88-AB88-AC88)</f>
        <v>0</v>
      </c>
      <c r="AE88" s="156">
        <f>IF(AND($D88="S",$E88="T"),1,IF(AND($D88="B",$E88="A"),2,IF(AND($G88="G",$E88="A"),3,IF(AND($G88="G",$E88="D"),4,IF(AND($G88="R",$E88="A"),5,IF(AND($G88="R",$E88="D"),6,IF(AND($G88="C",$E88="A"),7,IF(AND($G88="C",$E88="D"),8,IF(AND($G88="L",$E88="A"),9,IF(AND($G88="L",$E88="D"),10,IF(AND($G88="O",$E88="A"),11,IF(AND($G88="O",$E88="D"),12,IF(AND($G88="V",$E88="A"),13,IF(AND($G88="V",$E88="D"),14,IF(AND($E88="A",$G88="B"),15,0)))))))))))))))</f>
        <v>0</v>
      </c>
      <c r="AF88" s="157">
        <f>IF(AND(D88="B",E88="H"),A88,IF(AND(G88="B",OR(E88="A",E88="D")),A88,0))</f>
        <v>0</v>
      </c>
    </row>
    <row r="89" ht="12.7" customHeight="1">
      <c r="A89" s="143">
        <f>IF($E89="H",-$F89,IF($E89="T",$F89,IF(AND($E89="A",$G89="B"),$F89,IF(AND(E89="D",G89="B"),F89*0.8,0))))</f>
        <v>0</v>
      </c>
      <c r="B89" s="144">
        <f>$B88-$A89</f>
        <v>0</v>
      </c>
      <c r="C89" s="144">
        <f>IF(OR($E89="Z",AND($E89="H",$D89="B")),$F89,IF(AND($D89="B",$E89="Ü"),-$F89,IF($E89="X",$F89*$AD89,IF(AND(E89="D",G89="B"),F89*0.2,IF(AND(D89="S",E89="H"),$F89*H89/100,0)))))</f>
        <v>0</v>
      </c>
      <c r="D89" s="145"/>
      <c r="E89" s="146"/>
      <c r="F89" s="147">
        <f>IF(AND(D89="G",E89="S"),ROUND(SUM($L$6:$L88)*H89/100,-2),IF(AND(D89="R",E89="S"),ROUND(SUM(N$6:N88)*H89/100,-2),IF(AND(D89="C",E89="S"),ROUND(SUM(P$6:P88)*H89/100,-2),IF(AND(D89="L",E89="S"),ROUND(SUM(R$6:R88)*H89/100,-2),IF(AND(D89="O",E89="S"),ROUND(SUM(T$6:T88)*H89/100,-2),IF(AND(D89="V",E89="S"),ROUND(SUM(V$6:V88)*H89/100,-2),IF(AND(D89="G",E89="Z"),ABS(ROUND(SUM(K$6:K88)*H89/100,-2)),IF(AND(D89="R",E89="Z"),ABS(ROUND(SUM(M$6:M88)*H89/100,-2)),IF(AND(D89="C",E89="Z"),ABS(ROUND(SUM(O$6:O88)*H89/100,-2)),IF(AND(D89="L",E89="Z"),ABS(ROUND(SUM(Q$6:Q88)*H89/100,-2)),IF(AND(D89="O",E89="Z"),ABS(ROUND(SUM(S$6:S88)*H89/100,-2)),IF(AND(D89="V",E89="Z"),ABS(ROUND(SUM(U$6:U88)*H89/100,-2)),IF(E89="X",ABS(ROUND(SUM(I$6:I88)*H89/100,-2)),IF(AND(D89="B",E89="H"),80000,0))))))))))))))</f>
        <v>0</v>
      </c>
      <c r="G89" s="148"/>
      <c r="H89" s="149">
        <v>5</v>
      </c>
      <c r="I89" s="144">
        <f>IF(AND($D89="S",$E89="H"),-$F89,IF(AND($D89="S",$E89="T"),$F89,0))</f>
        <v>0</v>
      </c>
      <c r="J89" s="150">
        <f>IF(AND($D89="S",OR($E89="Ü",$E89="T",$E89="A",$E89="D")),-$F89,IF(AND($G89="S",$E89="Ü"),$F89,IF(E89="S",$F89,IF(AND(D89="S",E89="H"),$F89*(100-H89)/100,IF(E89="X",-F89,0)))))</f>
        <v>0</v>
      </c>
      <c r="K89" s="151">
        <f>IF(AND($D89="G",$E89="H"),-$F89,IF(AND($D89="G",$E89="T"),$F89,0))</f>
        <v>0</v>
      </c>
      <c r="L89" s="152">
        <f>IF(AND($D89="G",$E89="H"),$F89,IF(AND($D89="G",NOT($E89="H")),-$F89,IF($G89="G",$F89,IF(AND($E89="B",NOT($D89="G")),$F89/($G$1-1),IF($E89="X",$F89*X89,0)))))</f>
        <v>0</v>
      </c>
      <c r="M89" s="153">
        <f>IF(AND($D89="R",$E89="H"),-$F89,IF(AND($D89="R",$E89="T"),$F89,0))</f>
        <v>0</v>
      </c>
      <c r="N89" s="152">
        <f>IF(AND($D89="R",$E89="H"),$F89,IF(AND($D89="R",NOT($E89="H")),-$F89,IF($G89="R",$F89,IF(AND($E89="B",NOT($D89="R")),$F89/($G$1-1),IF($E89="X",$F89*Y89,0)))))</f>
        <v>0</v>
      </c>
      <c r="O89" s="153">
        <f>IF(AND($D89="C",$E89="H"),-$F89,IF(AND($D89="C",$E89="T"),$F89,0))</f>
        <v>0</v>
      </c>
      <c r="P89" s="152">
        <f>IF($G$1&lt;3,0,IF(AND($D89="C",$E89="H"),$F89,IF(AND($D89="C",NOT($E89="H")),-$F89,IF($G89="C",$F89,IF(AND($E89="B",NOT($D89="C")),$F89/($G$1-1),IF($E89="X",$F89*Z89,0))))))</f>
        <v>0</v>
      </c>
      <c r="Q89" s="153">
        <f>IF(AND($D89="L",$E89="H"),-$F89,IF(AND($D89="L",$E89="T"),$F89,0))</f>
        <v>0</v>
      </c>
      <c r="R89" s="152">
        <f>IF($G$1&lt;4,0,IF(AND($D89="L",$E89="H"),$F89,IF(AND($D89="L",NOT($E89="H")),-$F89,IF($G89="L",$F89,IF(AND($E89="B",NOT($D89="L")),$F89/($G$1-1),IF($E89="X",$F89*AA89,0))))))</f>
        <v>0</v>
      </c>
      <c r="S89" s="153">
        <f>IF(AND($D89="O",$E89="H"),-$F89,IF(AND($D89="O",$E89="T"),$F89,0))</f>
        <v>0</v>
      </c>
      <c r="T89" s="152">
        <f>IF($G$1&lt;5,0,IF(AND($D89="O",$E89="H"),$F89,IF(AND($D89="O",NOT($E89="H")),-$F89,IF($G89="O",$F89,IF(AND($E89="B",NOT($D89="O")),$F89/($G$1-1),IF($E89="X",$F89*AB89,0))))))</f>
        <v>0</v>
      </c>
      <c r="U89" s="153">
        <f>IF(AND($D89="V",$E89="H"),-$F89,IF(AND($D89="V",$E89="T"),$F89,0))</f>
        <v>0</v>
      </c>
      <c r="V89" s="152">
        <f>IF($G$1&lt;6,0,IF(AND($D89="V",$E89="H"),$F89,IF(AND($D89="V",NOT($E89="H")),-$F89,IF($G89="V",$F89,IF(AND($E89="B",NOT($D89="V")),$F89/($G$1-1),IF($E89="X",($F89*AC89)-#REF!,0))))))</f>
        <v>0</v>
      </c>
      <c r="W89" s="158">
        <f>IF(AND(D89="S",E89="H"),1,IF(AND(D89="B",E89="H"),2,IF(AND(D89="G",E89="A"),3,IF(AND(D89="G",E89="D"),4,IF(AND(D89="R",E89="A"),5,IF(AND(D89="R",E89="D"),6,IF(AND(D89="C",E89="A"),7,IF(AND(D89="C",E89="D"),8,IF(AND(D89="L",E89="A"),9,IF(AND(D89="L",E89="D"),10,IF(AND(D89="O",E89="A"),11,IF(AND(D89="O",E89="D"),12,IF(AND(D89="V",E89="A"),13,IF(AND(D89="V",E89="D"),14,0))))))))))))))</f>
        <v>0</v>
      </c>
      <c r="X89" s="159">
        <f>IF(NOT(SUMIF($W$6:$W89,1,$I$6:$I89)=0),(SUMIF($W$6:$W89,3,$F$6:$F89)-SUMIF($AE$6:$AE89,3,$F$6:$F89))/ABS(SUMIF($W$6:$W89,1,$I$6:$I89)),0)</f>
        <v>0</v>
      </c>
      <c r="Y89" s="159">
        <f>IF(NOT(SUMIF($W$6:$W89,1,$I$6:$I89)=0),(SUMIF($W$6:$W89,5,$F$6:$F89)-SUMIF($AE$6:$AE89,5,$F$6:$F89))/ABS(SUMIF($W$6:$W89,1,$I$6:$I89)),0)</f>
        <v>0</v>
      </c>
      <c r="Z89" s="159">
        <f>IF(NOT(SUMIF($W$6:$W89,1,$I$6:$I89)=0),(SUMIF($W$6:$W89,7,$F$6:$F89)-SUMIF($AE$6:$AE89,7,$F$6:$F89))/ABS(SUMIF($W$6:$W89,1,$I$6:$I89)),0)</f>
        <v>0</v>
      </c>
      <c r="AA89" s="159">
        <f>IF(NOT(SUMIF($W$6:$W89,1,$I$6:$I89)=0),(SUMIF($W$6:$W89,9,$F$6:$F89)-SUMIF($AE$6:$AE89,9,$F$6:$F89))/ABS(SUMIF($W$6:$W89,1,$I$6:$I89)),0)</f>
        <v>0</v>
      </c>
      <c r="AB89" s="159">
        <f>IF(NOT(SUMIF($W$6:$W89,1,$I$6:$I89)=0),(SUMIF($W$6:$W89,11,$F$6:$F89)-SUMIF($AE$6:$AE89,11,$F$6:$F89))/ABS(SUMIF($W$6:$W89,1,$I$6:$I89)),0)</f>
        <v>0</v>
      </c>
      <c r="AC89" s="159">
        <f>IF(NOT(SUMIF($W$6:$W89,1,$I$6:$I89)=0),(SUMIF($W$6:$W89,13,$F$6:$F89)-SUMIF($AE$6:$AE89,13,$F$6:$F89))/ABS(SUMIF($W$6:$W89,1,$I$6:$I89)),0)</f>
        <v>0</v>
      </c>
      <c r="AD89" s="159">
        <f>IF(SUM($W$6:$W89)+SUM($AE$6:$AE89)=0,0,1-X89-Y89-Z89-AA89-AB89-AC89)</f>
        <v>0</v>
      </c>
      <c r="AE89" s="160">
        <f>IF(AND($D89="S",$E89="T"),1,IF(AND($D89="B",$E89="A"),2,IF(AND($G89="G",$E89="A"),3,IF(AND($G89="G",$E89="D"),4,IF(AND($G89="R",$E89="A"),5,IF(AND($G89="R",$E89="D"),6,IF(AND($G89="C",$E89="A"),7,IF(AND($G89="C",$E89="D"),8,IF(AND($G89="L",$E89="A"),9,IF(AND($G89="L",$E89="D"),10,IF(AND($G89="O",$E89="A"),11,IF(AND($G89="O",$E89="D"),12,IF(AND($G89="V",$E89="A"),13,IF(AND($G89="V",$E89="D"),14,IF(AND($E89="A",$G89="B"),15,0)))))))))))))))</f>
        <v>0</v>
      </c>
      <c r="AF89" s="161">
        <f>IF(AND(D89="B",E89="H"),A89,IF(AND(G89="B",OR(E89="A",E89="D")),A89,0))</f>
        <v>0</v>
      </c>
    </row>
    <row r="90" ht="12.7" customHeight="1">
      <c r="A90" s="143">
        <f>IF($E90="H",-$F90,IF($E90="T",$F90,IF(AND($E90="A",$G90="B"),$F90,IF(AND(E90="D",G90="B"),F90*0.8,0))))</f>
        <v>0</v>
      </c>
      <c r="B90" s="144">
        <f>$B89-$A90</f>
        <v>0</v>
      </c>
      <c r="C90" s="144">
        <f>IF(OR($E90="Z",AND($E90="H",$D90="B")),$F90,IF(AND($D90="B",$E90="Ü"),-$F90,IF($E90="X",$F90*$AD90,IF(AND(E90="D",G90="B"),F90*0.2,IF(AND(D90="S",E90="H"),$F90*H90/100,0)))))</f>
        <v>0</v>
      </c>
      <c r="D90" s="145"/>
      <c r="E90" s="146"/>
      <c r="F90" s="147">
        <f>IF(AND(D90="G",E90="S"),ROUND(SUM($L$6:$L89)*H90/100,-2),IF(AND(D90="R",E90="S"),ROUND(SUM(N$6:N89)*H90/100,-2),IF(AND(D90="C",E90="S"),ROUND(SUM(P$6:P89)*H90/100,-2),IF(AND(D90="L",E90="S"),ROUND(SUM(R$6:R89)*H90/100,-2),IF(AND(D90="O",E90="S"),ROUND(SUM(T$6:T89)*H90/100,-2),IF(AND(D90="V",E90="S"),ROUND(SUM(V$6:V89)*H90/100,-2),IF(AND(D90="G",E90="Z"),ABS(ROUND(SUM(K$6:K89)*H90/100,-2)),IF(AND(D90="R",E90="Z"),ABS(ROUND(SUM(M$6:M89)*H90/100,-2)),IF(AND(D90="C",E90="Z"),ABS(ROUND(SUM(O$6:O89)*H90/100,-2)),IF(AND(D90="L",E90="Z"),ABS(ROUND(SUM(Q$6:Q89)*H90/100,-2)),IF(AND(D90="O",E90="Z"),ABS(ROUND(SUM(S$6:S89)*H90/100,-2)),IF(AND(D90="V",E90="Z"),ABS(ROUND(SUM(U$6:U89)*H90/100,-2)),IF(E90="X",ABS(ROUND(SUM(I$6:I89)*H90/100,-2)),IF(AND(D90="B",E90="H"),80000,0))))))))))))))</f>
        <v>0</v>
      </c>
      <c r="G90" s="148"/>
      <c r="H90" s="149">
        <v>5</v>
      </c>
      <c r="I90" s="144">
        <f>IF(AND($D90="S",$E90="H"),-$F90,IF(AND($D90="S",$E90="T"),$F90,0))</f>
        <v>0</v>
      </c>
      <c r="J90" s="150">
        <f>IF(AND($D90="S",OR($E90="Ü",$E90="T",$E90="A",$E90="D")),-$F90,IF(AND($G90="S",$E90="Ü"),$F90,IF(E90="S",$F90,IF(AND(D90="S",E90="H"),$F90*(100-H90)/100,IF(E90="X",-F90,0)))))</f>
        <v>0</v>
      </c>
      <c r="K90" s="151">
        <f>IF(AND($D90="G",$E90="H"),-$F90,IF(AND($D90="G",$E90="T"),$F90,0))</f>
        <v>0</v>
      </c>
      <c r="L90" s="152">
        <f>IF(AND($D90="G",$E90="H"),$F90,IF(AND($D90="G",NOT($E90="H")),-$F90,IF($G90="G",$F90,IF(AND($E90="B",NOT($D90="G")),$F90/($G$1-1),IF($E90="X",$F90*X90,0)))))</f>
        <v>0</v>
      </c>
      <c r="M90" s="153">
        <f>IF(AND($D90="R",$E90="H"),-$F90,IF(AND($D90="R",$E90="T"),$F90,0))</f>
        <v>0</v>
      </c>
      <c r="N90" s="152">
        <f>IF(AND($D90="R",$E90="H"),$F90,IF(AND($D90="R",NOT($E90="H")),-$F90,IF($G90="R",$F90,IF(AND($E90="B",NOT($D90="R")),$F90/($G$1-1),IF($E90="X",$F90*Y90,0)))))</f>
        <v>0</v>
      </c>
      <c r="O90" s="153">
        <f>IF(AND($D90="C",$E90="H"),-$F90,IF(AND($D90="C",$E90="T"),$F90,0))</f>
        <v>0</v>
      </c>
      <c r="P90" s="152">
        <f>IF($G$1&lt;3,0,IF(AND($D90="C",$E90="H"),$F90,IF(AND($D90="C",NOT($E90="H")),-$F90,IF($G90="C",$F90,IF(AND($E90="B",NOT($D90="C")),$F90/($G$1-1),IF($E90="X",$F90*Z90,0))))))</f>
        <v>0</v>
      </c>
      <c r="Q90" s="153">
        <f>IF(AND($D90="L",$E90="H"),-$F90,IF(AND($D90="L",$E90="T"),$F90,0))</f>
        <v>0</v>
      </c>
      <c r="R90" s="152">
        <f>IF($G$1&lt;4,0,IF(AND($D90="L",$E90="H"),$F90,IF(AND($D90="L",NOT($E90="H")),-$F90,IF($G90="L",$F90,IF(AND($E90="B",NOT($D90="L")),$F90/($G$1-1),IF($E90="X",$F90*AA90,0))))))</f>
        <v>0</v>
      </c>
      <c r="S90" s="153">
        <f>IF(AND($D90="O",$E90="H"),-$F90,IF(AND($D90="O",$E90="T"),$F90,0))</f>
        <v>0</v>
      </c>
      <c r="T90" s="152">
        <f>IF($G$1&lt;5,0,IF(AND($D90="O",$E90="H"),$F90,IF(AND($D90="O",NOT($E90="H")),-$F90,IF($G90="O",$F90,IF(AND($E90="B",NOT($D90="O")),$F90/($G$1-1),IF($E90="X",$F90*AB90,0))))))</f>
        <v>0</v>
      </c>
      <c r="U90" s="153">
        <f>IF(AND($D90="V",$E90="H"),-$F90,IF(AND($D90="V",$E90="T"),$F90,0))</f>
        <v>0</v>
      </c>
      <c r="V90" s="152">
        <f>IF($G$1&lt;6,0,IF(AND($D90="V",$E90="H"),$F90,IF(AND($D90="V",NOT($E90="H")),-$F90,IF($G90="V",$F90,IF(AND($E90="B",NOT($D90="V")),$F90/($G$1-1),IF($E90="X",($F90*AC90)-#REF!,0))))))</f>
        <v>0</v>
      </c>
      <c r="W90" s="154">
        <f>IF(AND(D90="S",E90="H"),1,IF(AND(D90="B",E90="H"),2,IF(AND(D90="G",E90="A"),3,IF(AND(D90="G",E90="D"),4,IF(AND(D90="R",E90="A"),5,IF(AND(D90="R",E90="D"),6,IF(AND(D90="C",E90="A"),7,IF(AND(D90="C",E90="D"),8,IF(AND(D90="L",E90="A"),9,IF(AND(D90="L",E90="D"),10,IF(AND(D90="O",E90="A"),11,IF(AND(D90="O",E90="D"),12,IF(AND(D90="V",E90="A"),13,IF(AND(D90="V",E90="D"),14,0))))))))))))))</f>
        <v>0</v>
      </c>
      <c r="X90" s="155">
        <f>IF(NOT(SUMIF($W$6:$W90,1,$I$6:$I90)=0),(SUMIF($W$6:$W90,3,$F$6:$F90)-SUMIF($AE$6:$AE90,3,$F$6:$F90))/ABS(SUMIF($W$6:$W90,1,$I$6:$I90)),0)</f>
        <v>0</v>
      </c>
      <c r="Y90" s="155">
        <f>IF(NOT(SUMIF($W$6:$W90,1,$I$6:$I90)=0),(SUMIF($W$6:$W90,5,$F$6:$F90)-SUMIF($AE$6:$AE90,5,$F$6:$F90))/ABS(SUMIF($W$6:$W90,1,$I$6:$I90)),0)</f>
        <v>0</v>
      </c>
      <c r="Z90" s="155">
        <f>IF(NOT(SUMIF($W$6:$W90,1,$I$6:$I90)=0),(SUMIF($W$6:$W90,7,$F$6:$F90)-SUMIF($AE$6:$AE90,7,$F$6:$F90))/ABS(SUMIF($W$6:$W90,1,$I$6:$I90)),0)</f>
        <v>0</v>
      </c>
      <c r="AA90" s="155">
        <f>IF(NOT(SUMIF($W$6:$W90,1,$I$6:$I90)=0),(SUMIF($W$6:$W90,9,$F$6:$F90)-SUMIF($AE$6:$AE90,9,$F$6:$F90))/ABS(SUMIF($W$6:$W90,1,$I$6:$I90)),0)</f>
        <v>0</v>
      </c>
      <c r="AB90" s="155">
        <f>IF(NOT(SUMIF($W$6:$W90,1,$I$6:$I90)=0),(SUMIF($W$6:$W90,11,$F$6:$F90)-SUMIF($AE$6:$AE90,11,$F$6:$F90))/ABS(SUMIF($W$6:$W90,1,$I$6:$I90)),0)</f>
        <v>0</v>
      </c>
      <c r="AC90" s="155">
        <f>IF(NOT(SUMIF($W$6:$W90,1,$I$6:$I90)=0),(SUMIF($W$6:$W90,13,$F$6:$F90)-SUMIF($AE$6:$AE90,13,$F$6:$F90))/ABS(SUMIF($W$6:$W90,1,$I$6:$I90)),0)</f>
        <v>0</v>
      </c>
      <c r="AD90" s="155">
        <f>IF(SUM($W$6:$W90)+SUM($AE$6:$AE90)=0,0,1-X90-Y90-Z90-AA90-AB90-AC90)</f>
        <v>0</v>
      </c>
      <c r="AE90" s="156">
        <f>IF(AND($D90="S",$E90="T"),1,IF(AND($D90="B",$E90="A"),2,IF(AND($G90="G",$E90="A"),3,IF(AND($G90="G",$E90="D"),4,IF(AND($G90="R",$E90="A"),5,IF(AND($G90="R",$E90="D"),6,IF(AND($G90="C",$E90="A"),7,IF(AND($G90="C",$E90="D"),8,IF(AND($G90="L",$E90="A"),9,IF(AND($G90="L",$E90="D"),10,IF(AND($G90="O",$E90="A"),11,IF(AND($G90="O",$E90="D"),12,IF(AND($G90="V",$E90="A"),13,IF(AND($G90="V",$E90="D"),14,IF(AND($E90="A",$G90="B"),15,0)))))))))))))))</f>
        <v>0</v>
      </c>
      <c r="AF90" s="157">
        <f>IF(AND(D90="B",E90="H"),A90,IF(AND(G90="B",OR(E90="A",E90="D")),A90,0))</f>
        <v>0</v>
      </c>
    </row>
    <row r="91" ht="12.7" customHeight="1">
      <c r="A91" s="143">
        <f>IF($E91="H",-$F91,IF($E91="T",$F91,IF(AND($E91="A",$G91="B"),$F91,IF(AND(E91="D",G91="B"),F91*0.8,0))))</f>
        <v>0</v>
      </c>
      <c r="B91" s="144">
        <f>$B90-$A91</f>
        <v>0</v>
      </c>
      <c r="C91" s="144">
        <f>IF(OR($E91="Z",AND($E91="H",$D91="B")),$F91,IF(AND($D91="B",$E91="Ü"),-$F91,IF($E91="X",$F91*$AD91,IF(AND(E91="D",G91="B"),F91*0.2,IF(AND(D91="S",E91="H"),$F91*H91/100,0)))))</f>
        <v>0</v>
      </c>
      <c r="D91" s="145"/>
      <c r="E91" s="146"/>
      <c r="F91" s="147">
        <f>IF(AND(D91="G",E91="S"),ROUND(SUM($L$6:$L90)*H91/100,-2),IF(AND(D91="R",E91="S"),ROUND(SUM(N$6:N90)*H91/100,-2),IF(AND(D91="C",E91="S"),ROUND(SUM(P$6:P90)*H91/100,-2),IF(AND(D91="L",E91="S"),ROUND(SUM(R$6:R90)*H91/100,-2),IF(AND(D91="O",E91="S"),ROUND(SUM(T$6:T90)*H91/100,-2),IF(AND(D91="V",E91="S"),ROUND(SUM(V$6:V90)*H91/100,-2),IF(AND(D91="G",E91="Z"),ABS(ROUND(SUM(K$6:K90)*H91/100,-2)),IF(AND(D91="R",E91="Z"),ABS(ROUND(SUM(M$6:M90)*H91/100,-2)),IF(AND(D91="C",E91="Z"),ABS(ROUND(SUM(O$6:O90)*H91/100,-2)),IF(AND(D91="L",E91="Z"),ABS(ROUND(SUM(Q$6:Q90)*H91/100,-2)),IF(AND(D91="O",E91="Z"),ABS(ROUND(SUM(S$6:S90)*H91/100,-2)),IF(AND(D91="V",E91="Z"),ABS(ROUND(SUM(U$6:U90)*H91/100,-2)),IF(E91="X",ABS(ROUND(SUM(I$6:I90)*H91/100,-2)),IF(AND(D91="B",E91="H"),80000,0))))))))))))))</f>
        <v>0</v>
      </c>
      <c r="G91" s="148"/>
      <c r="H91" s="149">
        <v>5</v>
      </c>
      <c r="I91" s="144">
        <f>IF(AND($D91="S",$E91="H"),-$F91,IF(AND($D91="S",$E91="T"),$F91,0))</f>
        <v>0</v>
      </c>
      <c r="J91" s="150">
        <f>IF(AND($D91="S",OR($E91="Ü",$E91="T",$E91="A",$E91="D")),-$F91,IF(AND($G91="S",$E91="Ü"),$F91,IF(E91="S",$F91,IF(AND(D91="S",E91="H"),$F91*(100-H91)/100,IF(E91="X",-F91,0)))))</f>
        <v>0</v>
      </c>
      <c r="K91" s="151">
        <f>IF(AND($D91="G",$E91="H"),-$F91,IF(AND($D91="G",$E91="T"),$F91,0))</f>
        <v>0</v>
      </c>
      <c r="L91" s="152">
        <f>IF(AND($D91="G",$E91="H"),$F91,IF(AND($D91="G",NOT($E91="H")),-$F91,IF($G91="G",$F91,IF(AND($E91="B",NOT($D91="G")),$F91/($G$1-1),IF($E91="X",$F91*X91,0)))))</f>
        <v>0</v>
      </c>
      <c r="M91" s="153">
        <f>IF(AND($D91="R",$E91="H"),-$F91,IF(AND($D91="R",$E91="T"),$F91,0))</f>
        <v>0</v>
      </c>
      <c r="N91" s="152">
        <f>IF(AND($D91="R",$E91="H"),$F91,IF(AND($D91="R",NOT($E91="H")),-$F91,IF($G91="R",$F91,IF(AND($E91="B",NOT($D91="R")),$F91/($G$1-1),IF($E91="X",$F91*Y91,0)))))</f>
        <v>0</v>
      </c>
      <c r="O91" s="153">
        <f>IF(AND($D91="C",$E91="H"),-$F91,IF(AND($D91="C",$E91="T"),$F91,0))</f>
        <v>0</v>
      </c>
      <c r="P91" s="152">
        <f>IF($G$1&lt;3,0,IF(AND($D91="C",$E91="H"),$F91,IF(AND($D91="C",NOT($E91="H")),-$F91,IF($G91="C",$F91,IF(AND($E91="B",NOT($D91="C")),$F91/($G$1-1),IF($E91="X",$F91*Z91,0))))))</f>
        <v>0</v>
      </c>
      <c r="Q91" s="153">
        <f>IF(AND($D91="L",$E91="H"),-$F91,IF(AND($D91="L",$E91="T"),$F91,0))</f>
        <v>0</v>
      </c>
      <c r="R91" s="152">
        <f>IF($G$1&lt;4,0,IF(AND($D91="L",$E91="H"),$F91,IF(AND($D91="L",NOT($E91="H")),-$F91,IF($G91="L",$F91,IF(AND($E91="B",NOT($D91="L")),$F91/($G$1-1),IF($E91="X",$F91*AA91,0))))))</f>
        <v>0</v>
      </c>
      <c r="S91" s="153">
        <f>IF(AND($D91="O",$E91="H"),-$F91,IF(AND($D91="O",$E91="T"),$F91,0))</f>
        <v>0</v>
      </c>
      <c r="T91" s="152">
        <f>IF($G$1&lt;5,0,IF(AND($D91="O",$E91="H"),$F91,IF(AND($D91="O",NOT($E91="H")),-$F91,IF($G91="O",$F91,IF(AND($E91="B",NOT($D91="O")),$F91/($G$1-1),IF($E91="X",$F91*AB91,0))))))</f>
        <v>0</v>
      </c>
      <c r="U91" s="153">
        <f>IF(AND($D91="V",$E91="H"),-$F91,IF(AND($D91="V",$E91="T"),$F91,0))</f>
        <v>0</v>
      </c>
      <c r="V91" s="152">
        <f>IF($G$1&lt;6,0,IF(AND($D91="V",$E91="H"),$F91,IF(AND($D91="V",NOT($E91="H")),-$F91,IF($G91="V",$F91,IF(AND($E91="B",NOT($D91="V")),$F91/($G$1-1),IF($E91="X",($F91*AC91)-#REF!,0))))))</f>
        <v>0</v>
      </c>
      <c r="W91" s="158">
        <f>IF(AND(D91="S",E91="H"),1,IF(AND(D91="B",E91="H"),2,IF(AND(D91="G",E91="A"),3,IF(AND(D91="G",E91="D"),4,IF(AND(D91="R",E91="A"),5,IF(AND(D91="R",E91="D"),6,IF(AND(D91="C",E91="A"),7,IF(AND(D91="C",E91="D"),8,IF(AND(D91="L",E91="A"),9,IF(AND(D91="L",E91="D"),10,IF(AND(D91="O",E91="A"),11,IF(AND(D91="O",E91="D"),12,IF(AND(D91="V",E91="A"),13,IF(AND(D91="V",E91="D"),14,0))))))))))))))</f>
        <v>0</v>
      </c>
      <c r="X91" s="159">
        <f>IF(NOT(SUMIF($W$6:$W91,1,$I$6:$I91)=0),(SUMIF($W$6:$W91,3,$F$6:$F91)-SUMIF($AE$6:$AE91,3,$F$6:$F91))/ABS(SUMIF($W$6:$W91,1,$I$6:$I91)),0)</f>
        <v>0</v>
      </c>
      <c r="Y91" s="159">
        <f>IF(NOT(SUMIF($W$6:$W91,1,$I$6:$I91)=0),(SUMIF($W$6:$W91,5,$F$6:$F91)-SUMIF($AE$6:$AE91,5,$F$6:$F91))/ABS(SUMIF($W$6:$W91,1,$I$6:$I91)),0)</f>
        <v>0</v>
      </c>
      <c r="Z91" s="159">
        <f>IF(NOT(SUMIF($W$6:$W91,1,$I$6:$I91)=0),(SUMIF($W$6:$W91,7,$F$6:$F91)-SUMIF($AE$6:$AE91,7,$F$6:$F91))/ABS(SUMIF($W$6:$W91,1,$I$6:$I91)),0)</f>
        <v>0</v>
      </c>
      <c r="AA91" s="159">
        <f>IF(NOT(SUMIF($W$6:$W91,1,$I$6:$I91)=0),(SUMIF($W$6:$W91,9,$F$6:$F91)-SUMIF($AE$6:$AE91,9,$F$6:$F91))/ABS(SUMIF($W$6:$W91,1,$I$6:$I91)),0)</f>
        <v>0</v>
      </c>
      <c r="AB91" s="159">
        <f>IF(NOT(SUMIF($W$6:$W91,1,$I$6:$I91)=0),(SUMIF($W$6:$W91,11,$F$6:$F91)-SUMIF($AE$6:$AE91,11,$F$6:$F91))/ABS(SUMIF($W$6:$W91,1,$I$6:$I91)),0)</f>
        <v>0</v>
      </c>
      <c r="AC91" s="159">
        <f>IF(NOT(SUMIF($W$6:$W91,1,$I$6:$I91)=0),(SUMIF($W$6:$W91,13,$F$6:$F91)-SUMIF($AE$6:$AE91,13,$F$6:$F91))/ABS(SUMIF($W$6:$W91,1,$I$6:$I91)),0)</f>
        <v>0</v>
      </c>
      <c r="AD91" s="159">
        <f>IF(SUM($W$6:$W91)+SUM($AE$6:$AE91)=0,0,1-X91-Y91-Z91-AA91-AB91-AC91)</f>
        <v>0</v>
      </c>
      <c r="AE91" s="160">
        <f>IF(AND($D91="S",$E91="T"),1,IF(AND($D91="B",$E91="A"),2,IF(AND($G91="G",$E91="A"),3,IF(AND($G91="G",$E91="D"),4,IF(AND($G91="R",$E91="A"),5,IF(AND($G91="R",$E91="D"),6,IF(AND($G91="C",$E91="A"),7,IF(AND($G91="C",$E91="D"),8,IF(AND($G91="L",$E91="A"),9,IF(AND($G91="L",$E91="D"),10,IF(AND($G91="O",$E91="A"),11,IF(AND($G91="O",$E91="D"),12,IF(AND($G91="V",$E91="A"),13,IF(AND($G91="V",$E91="D"),14,IF(AND($E91="A",$G91="B"),15,0)))))))))))))))</f>
        <v>0</v>
      </c>
      <c r="AF91" s="161">
        <f>IF(AND(D91="B",E91="H"),A91,IF(AND(G91="B",OR(E91="A",E91="D")),A91,0))</f>
        <v>0</v>
      </c>
    </row>
    <row r="92" ht="12.7" customHeight="1">
      <c r="A92" s="143">
        <f>IF($E92="H",-$F92,IF($E92="T",$F92,IF(AND($E92="A",$G92="B"),$F92,IF(AND(E92="D",G92="B"),F92*0.8,0))))</f>
        <v>0</v>
      </c>
      <c r="B92" s="144">
        <f>$B91-$A92</f>
        <v>0</v>
      </c>
      <c r="C92" s="144">
        <f>IF(OR($E92="Z",AND($E92="H",$D92="B")),$F92,IF(AND($D92="B",$E92="Ü"),-$F92,IF($E92="X",$F92*$AD92,IF(AND(E92="D",G92="B"),F92*0.2,IF(AND(D92="S",E92="H"),$F92*H92/100,0)))))</f>
        <v>0</v>
      </c>
      <c r="D92" s="145"/>
      <c r="E92" s="146"/>
      <c r="F92" s="147">
        <f>IF(AND(D92="G",E92="S"),ROUND(SUM($L$6:$L91)*H92/100,-2),IF(AND(D92="R",E92="S"),ROUND(SUM(N$6:N91)*H92/100,-2),IF(AND(D92="C",E92="S"),ROUND(SUM(P$6:P91)*H92/100,-2),IF(AND(D92="L",E92="S"),ROUND(SUM(R$6:R91)*H92/100,-2),IF(AND(D92="O",E92="S"),ROUND(SUM(T$6:T91)*H92/100,-2),IF(AND(D92="V",E92="S"),ROUND(SUM(V$6:V91)*H92/100,-2),IF(AND(D92="G",E92="Z"),ABS(ROUND(SUM(K$6:K91)*H92/100,-2)),IF(AND(D92="R",E92="Z"),ABS(ROUND(SUM(M$6:M91)*H92/100,-2)),IF(AND(D92="C",E92="Z"),ABS(ROUND(SUM(O$6:O91)*H92/100,-2)),IF(AND(D92="L",E92="Z"),ABS(ROUND(SUM(Q$6:Q91)*H92/100,-2)),IF(AND(D92="O",E92="Z"),ABS(ROUND(SUM(S$6:S91)*H92/100,-2)),IF(AND(D92="V",E92="Z"),ABS(ROUND(SUM(U$6:U91)*H92/100,-2)),IF(E92="X",ABS(ROUND(SUM(I$6:I91)*H92/100,-2)),IF(AND(D92="B",E92="H"),80000,0))))))))))))))</f>
        <v>0</v>
      </c>
      <c r="G92" s="148"/>
      <c r="H92" s="149">
        <v>5</v>
      </c>
      <c r="I92" s="144">
        <f>IF(AND($D92="S",$E92="H"),-$F92,IF(AND($D92="S",$E92="T"),$F92,0))</f>
        <v>0</v>
      </c>
      <c r="J92" s="150">
        <f>IF(AND($D92="S",OR($E92="Ü",$E92="T",$E92="A",$E92="D")),-$F92,IF(AND($G92="S",$E92="Ü"),$F92,IF(E92="S",$F92,IF(AND(D92="S",E92="H"),$F92*(100-H92)/100,IF(E92="X",-F92,0)))))</f>
        <v>0</v>
      </c>
      <c r="K92" s="151">
        <f>IF(AND($D92="G",$E92="H"),-$F92,IF(AND($D92="G",$E92="T"),$F92,0))</f>
        <v>0</v>
      </c>
      <c r="L92" s="152">
        <f>IF(AND($D92="G",$E92="H"),$F92,IF(AND($D92="G",NOT($E92="H")),-$F92,IF($G92="G",$F92,IF(AND($E92="B",NOT($D92="G")),$F92/($G$1-1),IF($E92="X",$F92*X92,0)))))</f>
        <v>0</v>
      </c>
      <c r="M92" s="153">
        <f>IF(AND($D92="R",$E92="H"),-$F92,IF(AND($D92="R",$E92="T"),$F92,0))</f>
        <v>0</v>
      </c>
      <c r="N92" s="152">
        <f>IF(AND($D92="R",$E92="H"),$F92,IF(AND($D92="R",NOT($E92="H")),-$F92,IF($G92="R",$F92,IF(AND($E92="B",NOT($D92="R")),$F92/($G$1-1),IF($E92="X",$F92*Y92,0)))))</f>
        <v>0</v>
      </c>
      <c r="O92" s="153">
        <f>IF(AND($D92="C",$E92="H"),-$F92,IF(AND($D92="C",$E92="T"),$F92,0))</f>
        <v>0</v>
      </c>
      <c r="P92" s="152">
        <f>IF($G$1&lt;3,0,IF(AND($D92="C",$E92="H"),$F92,IF(AND($D92="C",NOT($E92="H")),-$F92,IF($G92="C",$F92,IF(AND($E92="B",NOT($D92="C")),$F92/($G$1-1),IF($E92="X",$F92*Z92,0))))))</f>
        <v>0</v>
      </c>
      <c r="Q92" s="153">
        <f>IF(AND($D92="L",$E92="H"),-$F92,IF(AND($D92="L",$E92="T"),$F92,0))</f>
        <v>0</v>
      </c>
      <c r="R92" s="152">
        <f>IF($G$1&lt;4,0,IF(AND($D92="L",$E92="H"),$F92,IF(AND($D92="L",NOT($E92="H")),-$F92,IF($G92="L",$F92,IF(AND($E92="B",NOT($D92="L")),$F92/($G$1-1),IF($E92="X",$F92*AA92,0))))))</f>
        <v>0</v>
      </c>
      <c r="S92" s="153">
        <f>IF(AND($D92="O",$E92="H"),-$F92,IF(AND($D92="O",$E92="T"),$F92,0))</f>
        <v>0</v>
      </c>
      <c r="T92" s="152">
        <f>IF($G$1&lt;5,0,IF(AND($D92="O",$E92="H"),$F92,IF(AND($D92="O",NOT($E92="H")),-$F92,IF($G92="O",$F92,IF(AND($E92="B",NOT($D92="O")),$F92/($G$1-1),IF($E92="X",$F92*AB92,0))))))</f>
        <v>0</v>
      </c>
      <c r="U92" s="153">
        <f>IF(AND($D92="V",$E92="H"),-$F92,IF(AND($D92="V",$E92="T"),$F92,0))</f>
        <v>0</v>
      </c>
      <c r="V92" s="152">
        <f>IF($G$1&lt;6,0,IF(AND($D92="V",$E92="H"),$F92,IF(AND($D92="V",NOT($E92="H")),-$F92,IF($G92="V",$F92,IF(AND($E92="B",NOT($D92="V")),$F92/($G$1-1),IF($E92="X",($F92*AC92)-#REF!,0))))))</f>
        <v>0</v>
      </c>
      <c r="W92" s="154">
        <f>IF(AND(D92="S",E92="H"),1,IF(AND(D92="B",E92="H"),2,IF(AND(D92="G",E92="A"),3,IF(AND(D92="G",E92="D"),4,IF(AND(D92="R",E92="A"),5,IF(AND(D92="R",E92="D"),6,IF(AND(D92="C",E92="A"),7,IF(AND(D92="C",E92="D"),8,IF(AND(D92="L",E92="A"),9,IF(AND(D92="L",E92="D"),10,IF(AND(D92="O",E92="A"),11,IF(AND(D92="O",E92="D"),12,IF(AND(D92="V",E92="A"),13,IF(AND(D92="V",E92="D"),14,0))))))))))))))</f>
        <v>0</v>
      </c>
      <c r="X92" s="155">
        <f>IF(NOT(SUMIF($W$6:$W92,1,$I$6:$I92)=0),(SUMIF($W$6:$W92,3,$F$6:$F92)-SUMIF($AE$6:$AE92,3,$F$6:$F92))/ABS(SUMIF($W$6:$W92,1,$I$6:$I92)),0)</f>
        <v>0</v>
      </c>
      <c r="Y92" s="155">
        <f>IF(NOT(SUMIF($W$6:$W92,1,$I$6:$I92)=0),(SUMIF($W$6:$W92,5,$F$6:$F92)-SUMIF($AE$6:$AE92,5,$F$6:$F92))/ABS(SUMIF($W$6:$W92,1,$I$6:$I92)),0)</f>
        <v>0</v>
      </c>
      <c r="Z92" s="155">
        <f>IF(NOT(SUMIF($W$6:$W92,1,$I$6:$I92)=0),(SUMIF($W$6:$W92,7,$F$6:$F92)-SUMIF($AE$6:$AE92,7,$F$6:$F92))/ABS(SUMIF($W$6:$W92,1,$I$6:$I92)),0)</f>
        <v>0</v>
      </c>
      <c r="AA92" s="155">
        <f>IF(NOT(SUMIF($W$6:$W92,1,$I$6:$I92)=0),(SUMIF($W$6:$W92,9,$F$6:$F92)-SUMIF($AE$6:$AE92,9,$F$6:$F92))/ABS(SUMIF($W$6:$W92,1,$I$6:$I92)),0)</f>
        <v>0</v>
      </c>
      <c r="AB92" s="155">
        <f>IF(NOT(SUMIF($W$6:$W92,1,$I$6:$I92)=0),(SUMIF($W$6:$W92,11,$F$6:$F92)-SUMIF($AE$6:$AE92,11,$F$6:$F92))/ABS(SUMIF($W$6:$W92,1,$I$6:$I92)),0)</f>
        <v>0</v>
      </c>
      <c r="AC92" s="155">
        <f>IF(NOT(SUMIF($W$6:$W92,1,$I$6:$I92)=0),(SUMIF($W$6:$W92,13,$F$6:$F92)-SUMIF($AE$6:$AE92,13,$F$6:$F92))/ABS(SUMIF($W$6:$W92,1,$I$6:$I92)),0)</f>
        <v>0</v>
      </c>
      <c r="AD92" s="155">
        <f>IF(SUM($W$6:$W92)+SUM($AE$6:$AE92)=0,0,1-X92-Y92-Z92-AA92-AB92-AC92)</f>
        <v>0</v>
      </c>
      <c r="AE92" s="156">
        <f>IF(AND($D92="S",$E92="T"),1,IF(AND($D92="B",$E92="A"),2,IF(AND($G92="G",$E92="A"),3,IF(AND($G92="G",$E92="D"),4,IF(AND($G92="R",$E92="A"),5,IF(AND($G92="R",$E92="D"),6,IF(AND($G92="C",$E92="A"),7,IF(AND($G92="C",$E92="D"),8,IF(AND($G92="L",$E92="A"),9,IF(AND($G92="L",$E92="D"),10,IF(AND($G92="O",$E92="A"),11,IF(AND($G92="O",$E92="D"),12,IF(AND($G92="V",$E92="A"),13,IF(AND($G92="V",$E92="D"),14,IF(AND($E92="A",$G92="B"),15,0)))))))))))))))</f>
        <v>0</v>
      </c>
      <c r="AF92" s="157">
        <f>IF(AND(D92="B",E92="H"),A92,IF(AND(G92="B",OR(E92="A",E92="D")),A92,0))</f>
        <v>0</v>
      </c>
    </row>
    <row r="93" ht="12.7" customHeight="1">
      <c r="A93" s="143">
        <f>IF($E93="H",-$F93,IF($E93="T",$F93,IF(AND($E93="A",$G93="B"),$F93,IF(AND(E93="D",G93="B"),F93*0.8,0))))</f>
        <v>0</v>
      </c>
      <c r="B93" s="144">
        <f>$B92-$A93</f>
        <v>0</v>
      </c>
      <c r="C93" s="144">
        <f>IF(OR($E93="Z",AND($E93="H",$D93="B")),$F93,IF(AND($D93="B",$E93="Ü"),-$F93,IF($E93="X",$F93*$AD93,IF(AND(E93="D",G93="B"),F93*0.2,IF(AND(D93="S",E93="H"),$F93*H93/100,0)))))</f>
        <v>0</v>
      </c>
      <c r="D93" s="145"/>
      <c r="E93" s="146"/>
      <c r="F93" s="147">
        <f>IF(AND(D93="G",E93="S"),ROUND(SUM($L$6:$L92)*H93/100,-2),IF(AND(D93="R",E93="S"),ROUND(SUM(N$6:N92)*H93/100,-2),IF(AND(D93="C",E93="S"),ROUND(SUM(P$6:P92)*H93/100,-2),IF(AND(D93="L",E93="S"),ROUND(SUM(R$6:R92)*H93/100,-2),IF(AND(D93="O",E93="S"),ROUND(SUM(T$6:T92)*H93/100,-2),IF(AND(D93="V",E93="S"),ROUND(SUM(V$6:V92)*H93/100,-2),IF(AND(D93="G",E93="Z"),ABS(ROUND(SUM(K$6:K92)*H93/100,-2)),IF(AND(D93="R",E93="Z"),ABS(ROUND(SUM(M$6:M92)*H93/100,-2)),IF(AND(D93="C",E93="Z"),ABS(ROUND(SUM(O$6:O92)*H93/100,-2)),IF(AND(D93="L",E93="Z"),ABS(ROUND(SUM(Q$6:Q92)*H93/100,-2)),IF(AND(D93="O",E93="Z"),ABS(ROUND(SUM(S$6:S92)*H93/100,-2)),IF(AND(D93="V",E93="Z"),ABS(ROUND(SUM(U$6:U92)*H93/100,-2)),IF(E93="X",ABS(ROUND(SUM(I$6:I92)*H93/100,-2)),IF(AND(D93="B",E93="H"),80000,0))))))))))))))</f>
        <v>0</v>
      </c>
      <c r="G93" s="148"/>
      <c r="H93" s="149">
        <v>5</v>
      </c>
      <c r="I93" s="144">
        <f>IF(AND($D93="S",$E93="H"),-$F93,IF(AND($D93="S",$E93="T"),$F93,0))</f>
        <v>0</v>
      </c>
      <c r="J93" s="150">
        <f>IF(AND($D93="S",OR($E93="Ü",$E93="T",$E93="A",$E93="D")),-$F93,IF(AND($G93="S",$E93="Ü"),$F93,IF(E93="S",$F93,IF(AND(D93="S",E93="H"),$F93*(100-H93)/100,IF(E93="X",-F93,0)))))</f>
        <v>0</v>
      </c>
      <c r="K93" s="151">
        <f>IF(AND($D93="G",$E93="H"),-$F93,IF(AND($D93="G",$E93="T"),$F93,0))</f>
        <v>0</v>
      </c>
      <c r="L93" s="152">
        <f>IF(AND($D93="G",$E93="H"),$F93,IF(AND($D93="G",NOT($E93="H")),-$F93,IF($G93="G",$F93,IF(AND($E93="B",NOT($D93="G")),$F93/($G$1-1),IF($E93="X",$F93*X93,0)))))</f>
        <v>0</v>
      </c>
      <c r="M93" s="153">
        <f>IF(AND($D93="R",$E93="H"),-$F93,IF(AND($D93="R",$E93="T"),$F93,0))</f>
        <v>0</v>
      </c>
      <c r="N93" s="152">
        <f>IF(AND($D93="R",$E93="H"),$F93,IF(AND($D93="R",NOT($E93="H")),-$F93,IF($G93="R",$F93,IF(AND($E93="B",NOT($D93="R")),$F93/($G$1-1),IF($E93="X",$F93*Y93,0)))))</f>
        <v>0</v>
      </c>
      <c r="O93" s="153">
        <f>IF(AND($D93="C",$E93="H"),-$F93,IF(AND($D93="C",$E93="T"),$F93,0))</f>
        <v>0</v>
      </c>
      <c r="P93" s="152">
        <f>IF($G$1&lt;3,0,IF(AND($D93="C",$E93="H"),$F93,IF(AND($D93="C",NOT($E93="H")),-$F93,IF($G93="C",$F93,IF(AND($E93="B",NOT($D93="C")),$F93/($G$1-1),IF($E93="X",$F93*Z93,0))))))</f>
        <v>0</v>
      </c>
      <c r="Q93" s="153">
        <f>IF(AND($D93="L",$E93="H"),-$F93,IF(AND($D93="L",$E93="T"),$F93,0))</f>
        <v>0</v>
      </c>
      <c r="R93" s="152">
        <f>IF($G$1&lt;4,0,IF(AND($D93="L",$E93="H"),$F93,IF(AND($D93="L",NOT($E93="H")),-$F93,IF($G93="L",$F93,IF(AND($E93="B",NOT($D93="L")),$F93/($G$1-1),IF($E93="X",$F93*AA93,0))))))</f>
        <v>0</v>
      </c>
      <c r="S93" s="153">
        <f>IF(AND($D93="O",$E93="H"),-$F93,IF(AND($D93="O",$E93="T"),$F93,0))</f>
        <v>0</v>
      </c>
      <c r="T93" s="152">
        <f>IF($G$1&lt;5,0,IF(AND($D93="O",$E93="H"),$F93,IF(AND($D93="O",NOT($E93="H")),-$F93,IF($G93="O",$F93,IF(AND($E93="B",NOT($D93="O")),$F93/($G$1-1),IF($E93="X",$F93*AB93,0))))))</f>
        <v>0</v>
      </c>
      <c r="U93" s="153">
        <f>IF(AND($D93="V",$E93="H"),-$F93,IF(AND($D93="V",$E93="T"),$F93,0))</f>
        <v>0</v>
      </c>
      <c r="V93" s="152">
        <f>IF($G$1&lt;6,0,IF(AND($D93="V",$E93="H"),$F93,IF(AND($D93="V",NOT($E93="H")),-$F93,IF($G93="V",$F93,IF(AND($E93="B",NOT($D93="V")),$F93/($G$1-1),IF($E93="X",($F93*AC93)-#REF!,0))))))</f>
        <v>0</v>
      </c>
      <c r="W93" s="158">
        <f>IF(AND(D93="S",E93="H"),1,IF(AND(D93="B",E93="H"),2,IF(AND(D93="G",E93="A"),3,IF(AND(D93="G",E93="D"),4,IF(AND(D93="R",E93="A"),5,IF(AND(D93="R",E93="D"),6,IF(AND(D93="C",E93="A"),7,IF(AND(D93="C",E93="D"),8,IF(AND(D93="L",E93="A"),9,IF(AND(D93="L",E93="D"),10,IF(AND(D93="O",E93="A"),11,IF(AND(D93="O",E93="D"),12,IF(AND(D93="V",E93="A"),13,IF(AND(D93="V",E93="D"),14,0))))))))))))))</f>
        <v>0</v>
      </c>
      <c r="X93" s="159">
        <f>IF(NOT(SUMIF($W$6:$W93,1,$I$6:$I93)=0),(SUMIF($W$6:$W93,3,$F$6:$F93)-SUMIF($AE$6:$AE93,3,$F$6:$F93))/ABS(SUMIF($W$6:$W93,1,$I$6:$I93)),0)</f>
        <v>0</v>
      </c>
      <c r="Y93" s="159">
        <f>IF(NOT(SUMIF($W$6:$W93,1,$I$6:$I93)=0),(SUMIF($W$6:$W93,5,$F$6:$F93)-SUMIF($AE$6:$AE93,5,$F$6:$F93))/ABS(SUMIF($W$6:$W93,1,$I$6:$I93)),0)</f>
        <v>0</v>
      </c>
      <c r="Z93" s="159">
        <f>IF(NOT(SUMIF($W$6:$W93,1,$I$6:$I93)=0),(SUMIF($W$6:$W93,7,$F$6:$F93)-SUMIF($AE$6:$AE93,7,$F$6:$F93))/ABS(SUMIF($W$6:$W93,1,$I$6:$I93)),0)</f>
        <v>0</v>
      </c>
      <c r="AA93" s="159">
        <f>IF(NOT(SUMIF($W$6:$W93,1,$I$6:$I93)=0),(SUMIF($W$6:$W93,9,$F$6:$F93)-SUMIF($AE$6:$AE93,9,$F$6:$F93))/ABS(SUMIF($W$6:$W93,1,$I$6:$I93)),0)</f>
        <v>0</v>
      </c>
      <c r="AB93" s="159">
        <f>IF(NOT(SUMIF($W$6:$W93,1,$I$6:$I93)=0),(SUMIF($W$6:$W93,11,$F$6:$F93)-SUMIF($AE$6:$AE93,11,$F$6:$F93))/ABS(SUMIF($W$6:$W93,1,$I$6:$I93)),0)</f>
        <v>0</v>
      </c>
      <c r="AC93" s="159">
        <f>IF(NOT(SUMIF($W$6:$W93,1,$I$6:$I93)=0),(SUMIF($W$6:$W93,13,$F$6:$F93)-SUMIF($AE$6:$AE93,13,$F$6:$F93))/ABS(SUMIF($W$6:$W93,1,$I$6:$I93)),0)</f>
        <v>0</v>
      </c>
      <c r="AD93" s="159">
        <f>IF(SUM($W$6:$W93)+SUM($AE$6:$AE93)=0,0,1-X93-Y93-Z93-AA93-AB93-AC93)</f>
        <v>0</v>
      </c>
      <c r="AE93" s="160">
        <f>IF(AND($D93="S",$E93="T"),1,IF(AND($D93="B",$E93="A"),2,IF(AND($G93="G",$E93="A"),3,IF(AND($G93="G",$E93="D"),4,IF(AND($G93="R",$E93="A"),5,IF(AND($G93="R",$E93="D"),6,IF(AND($G93="C",$E93="A"),7,IF(AND($G93="C",$E93="D"),8,IF(AND($G93="L",$E93="A"),9,IF(AND($G93="L",$E93="D"),10,IF(AND($G93="O",$E93="A"),11,IF(AND($G93="O",$E93="D"),12,IF(AND($G93="V",$E93="A"),13,IF(AND($G93="V",$E93="D"),14,IF(AND($E93="A",$G93="B"),15,0)))))))))))))))</f>
        <v>0</v>
      </c>
      <c r="AF93" s="161">
        <f>IF(AND(D93="B",E93="H"),A93,IF(AND(G93="B",OR(E93="A",E93="D")),A93,0))</f>
        <v>0</v>
      </c>
    </row>
    <row r="94" ht="12.7" customHeight="1">
      <c r="A94" s="143">
        <f>IF($E94="H",-$F94,IF($E94="T",$F94,IF(AND($E94="A",$G94="B"),$F94,IF(AND(E94="D",G94="B"),F94*0.8,0))))</f>
        <v>0</v>
      </c>
      <c r="B94" s="144">
        <f>$B93-$A94</f>
        <v>0</v>
      </c>
      <c r="C94" s="144">
        <f>IF(OR($E94="Z",AND($E94="H",$D94="B")),$F94,IF(AND($D94="B",$E94="Ü"),-$F94,IF($E94="X",$F94*$AD94,IF(AND(E94="D",G94="B"),F94*0.2,IF(AND(D94="S",E94="H"),$F94*H94/100,0)))))</f>
        <v>0</v>
      </c>
      <c r="D94" s="145"/>
      <c r="E94" s="146"/>
      <c r="F94" s="147">
        <f>IF(AND(D94="G",E94="S"),ROUND(SUM($L$6:$L93)*H94/100,-2),IF(AND(D94="R",E94="S"),ROUND(SUM(N$6:N93)*H94/100,-2),IF(AND(D94="C",E94="S"),ROUND(SUM(P$6:P93)*H94/100,-2),IF(AND(D94="L",E94="S"),ROUND(SUM(R$6:R93)*H94/100,-2),IF(AND(D94="O",E94="S"),ROUND(SUM(T$6:T93)*H94/100,-2),IF(AND(D94="V",E94="S"),ROUND(SUM(V$6:V93)*H94/100,-2),IF(AND(D94="G",E94="Z"),ABS(ROUND(SUM(K$6:K93)*H94/100,-2)),IF(AND(D94="R",E94="Z"),ABS(ROUND(SUM(M$6:M93)*H94/100,-2)),IF(AND(D94="C",E94="Z"),ABS(ROUND(SUM(O$6:O93)*H94/100,-2)),IF(AND(D94="L",E94="Z"),ABS(ROUND(SUM(Q$6:Q93)*H94/100,-2)),IF(AND(D94="O",E94="Z"),ABS(ROUND(SUM(S$6:S93)*H94/100,-2)),IF(AND(D94="V",E94="Z"),ABS(ROUND(SUM(U$6:U93)*H94/100,-2)),IF(E94="X",ABS(ROUND(SUM(I$6:I93)*H94/100,-2)),IF(AND(D94="B",E94="H"),80000,0))))))))))))))</f>
        <v>0</v>
      </c>
      <c r="G94" s="148"/>
      <c r="H94" s="149">
        <v>5</v>
      </c>
      <c r="I94" s="144">
        <f>IF(AND($D94="S",$E94="H"),-$F94,IF(AND($D94="S",$E94="T"),$F94,0))</f>
        <v>0</v>
      </c>
      <c r="J94" s="150">
        <f>IF(AND($D94="S",OR($E94="Ü",$E94="T",$E94="A",$E94="D")),-$F94,IF(AND($G94="S",$E94="Ü"),$F94,IF(E94="S",$F94,IF(AND(D94="S",E94="H"),$F94*(100-H94)/100,IF(E94="X",-F94,0)))))</f>
        <v>0</v>
      </c>
      <c r="K94" s="151">
        <f>IF(AND($D94="G",$E94="H"),-$F94,IF(AND($D94="G",$E94="T"),$F94,0))</f>
        <v>0</v>
      </c>
      <c r="L94" s="152">
        <f>IF(AND($D94="G",$E94="H"),$F94,IF(AND($D94="G",NOT($E94="H")),-$F94,IF($G94="G",$F94,IF(AND($E94="B",NOT($D94="G")),$F94/($G$1-1),IF($E94="X",$F94*X94,0)))))</f>
        <v>0</v>
      </c>
      <c r="M94" s="153">
        <f>IF(AND($D94="R",$E94="H"),-$F94,IF(AND($D94="R",$E94="T"),$F94,0))</f>
        <v>0</v>
      </c>
      <c r="N94" s="152">
        <f>IF(AND($D94="R",$E94="H"),$F94,IF(AND($D94="R",NOT($E94="H")),-$F94,IF($G94="R",$F94,IF(AND($E94="B",NOT($D94="R")),$F94/($G$1-1),IF($E94="X",$F94*Y94,0)))))</f>
        <v>0</v>
      </c>
      <c r="O94" s="153">
        <f>IF(AND($D94="C",$E94="H"),-$F94,IF(AND($D94="C",$E94="T"),$F94,0))</f>
        <v>0</v>
      </c>
      <c r="P94" s="152">
        <f>IF($G$1&lt;3,0,IF(AND($D94="C",$E94="H"),$F94,IF(AND($D94="C",NOT($E94="H")),-$F94,IF($G94="C",$F94,IF(AND($E94="B",NOT($D94="C")),$F94/($G$1-1),IF($E94="X",$F94*Z94,0))))))</f>
        <v>0</v>
      </c>
      <c r="Q94" s="153">
        <f>IF(AND($D94="L",$E94="H"),-$F94,IF(AND($D94="L",$E94="T"),$F94,0))</f>
        <v>0</v>
      </c>
      <c r="R94" s="152">
        <f>IF($G$1&lt;4,0,IF(AND($D94="L",$E94="H"),$F94,IF(AND($D94="L",NOT($E94="H")),-$F94,IF($G94="L",$F94,IF(AND($E94="B",NOT($D94="L")),$F94/($G$1-1),IF($E94="X",$F94*AA94,0))))))</f>
        <v>0</v>
      </c>
      <c r="S94" s="153">
        <f>IF(AND($D94="O",$E94="H"),-$F94,IF(AND($D94="O",$E94="T"),$F94,0))</f>
        <v>0</v>
      </c>
      <c r="T94" s="152">
        <f>IF($G$1&lt;5,0,IF(AND($D94="O",$E94="H"),$F94,IF(AND($D94="O",NOT($E94="H")),-$F94,IF($G94="O",$F94,IF(AND($E94="B",NOT($D94="O")),$F94/($G$1-1),IF($E94="X",$F94*AB94,0))))))</f>
        <v>0</v>
      </c>
      <c r="U94" s="153">
        <f>IF(AND($D94="V",$E94="H"),-$F94,IF(AND($D94="V",$E94="T"),$F94,0))</f>
        <v>0</v>
      </c>
      <c r="V94" s="152">
        <f>IF($G$1&lt;6,0,IF(AND($D94="V",$E94="H"),$F94,IF(AND($D94="V",NOT($E94="H")),-$F94,IF($G94="V",$F94,IF(AND($E94="B",NOT($D94="V")),$F94/($G$1-1),IF($E94="X",($F94*AC94)-#REF!,0))))))</f>
        <v>0</v>
      </c>
      <c r="W94" s="154">
        <f>IF(AND(D94="S",E94="H"),1,IF(AND(D94="B",E94="H"),2,IF(AND(D94="G",E94="A"),3,IF(AND(D94="G",E94="D"),4,IF(AND(D94="R",E94="A"),5,IF(AND(D94="R",E94="D"),6,IF(AND(D94="C",E94="A"),7,IF(AND(D94="C",E94="D"),8,IF(AND(D94="L",E94="A"),9,IF(AND(D94="L",E94="D"),10,IF(AND(D94="O",E94="A"),11,IF(AND(D94="O",E94="D"),12,IF(AND(D94="V",E94="A"),13,IF(AND(D94="V",E94="D"),14,0))))))))))))))</f>
        <v>0</v>
      </c>
      <c r="X94" s="155">
        <f>IF(NOT(SUMIF($W$6:$W94,1,$I$6:$I94)=0),(SUMIF($W$6:$W94,3,$F$6:$F94)-SUMIF($AE$6:$AE94,3,$F$6:$F94))/ABS(SUMIF($W$6:$W94,1,$I$6:$I94)),0)</f>
        <v>0</v>
      </c>
      <c r="Y94" s="155">
        <f>IF(NOT(SUMIF($W$6:$W94,1,$I$6:$I94)=0),(SUMIF($W$6:$W94,5,$F$6:$F94)-SUMIF($AE$6:$AE94,5,$F$6:$F94))/ABS(SUMIF($W$6:$W94,1,$I$6:$I94)),0)</f>
        <v>0</v>
      </c>
      <c r="Z94" s="155">
        <f>IF(NOT(SUMIF($W$6:$W94,1,$I$6:$I94)=0),(SUMIF($W$6:$W94,7,$F$6:$F94)-SUMIF($AE$6:$AE94,7,$F$6:$F94))/ABS(SUMIF($W$6:$W94,1,$I$6:$I94)),0)</f>
        <v>0</v>
      </c>
      <c r="AA94" s="155">
        <f>IF(NOT(SUMIF($W$6:$W94,1,$I$6:$I94)=0),(SUMIF($W$6:$W94,9,$F$6:$F94)-SUMIF($AE$6:$AE94,9,$F$6:$F94))/ABS(SUMIF($W$6:$W94,1,$I$6:$I94)),0)</f>
        <v>0</v>
      </c>
      <c r="AB94" s="155">
        <f>IF(NOT(SUMIF($W$6:$W94,1,$I$6:$I94)=0),(SUMIF($W$6:$W94,11,$F$6:$F94)-SUMIF($AE$6:$AE94,11,$F$6:$F94))/ABS(SUMIF($W$6:$W94,1,$I$6:$I94)),0)</f>
        <v>0</v>
      </c>
      <c r="AC94" s="155">
        <f>IF(NOT(SUMIF($W$6:$W94,1,$I$6:$I94)=0),(SUMIF($W$6:$W94,13,$F$6:$F94)-SUMIF($AE$6:$AE94,13,$F$6:$F94))/ABS(SUMIF($W$6:$W94,1,$I$6:$I94)),0)</f>
        <v>0</v>
      </c>
      <c r="AD94" s="155">
        <f>IF(SUM($W$6:$W94)+SUM($AE$6:$AE94)=0,0,1-X94-Y94-Z94-AA94-AB94-AC94)</f>
        <v>0</v>
      </c>
      <c r="AE94" s="156">
        <f>IF(AND($D94="S",$E94="T"),1,IF(AND($D94="B",$E94="A"),2,IF(AND($G94="G",$E94="A"),3,IF(AND($G94="G",$E94="D"),4,IF(AND($G94="R",$E94="A"),5,IF(AND($G94="R",$E94="D"),6,IF(AND($G94="C",$E94="A"),7,IF(AND($G94="C",$E94="D"),8,IF(AND($G94="L",$E94="A"),9,IF(AND($G94="L",$E94="D"),10,IF(AND($G94="O",$E94="A"),11,IF(AND($G94="O",$E94="D"),12,IF(AND($G94="V",$E94="A"),13,IF(AND($G94="V",$E94="D"),14,IF(AND($E94="A",$G94="B"),15,0)))))))))))))))</f>
        <v>0</v>
      </c>
      <c r="AF94" s="157">
        <f>IF(AND(D94="B",E94="H"),A94,IF(AND(G94="B",OR(E94="A",E94="D")),A94,0))</f>
        <v>0</v>
      </c>
    </row>
    <row r="95" ht="12.7" customHeight="1">
      <c r="A95" s="143">
        <f>IF($E95="H",-$F95,IF($E95="T",$F95,IF(AND($E95="A",$G95="B"),$F95,IF(AND(E95="D",G95="B"),F95*0.8,0))))</f>
        <v>0</v>
      </c>
      <c r="B95" s="144">
        <f>$B94-$A95</f>
        <v>0</v>
      </c>
      <c r="C95" s="144">
        <f>IF(OR($E95="Z",AND($E95="H",$D95="B")),$F95,IF(AND($D95="B",$E95="Ü"),-$F95,IF($E95="X",$F95*$AD95,IF(AND(E95="D",G95="B"),F95*0.2,IF(AND(D95="S",E95="H"),$F95*H95/100,0)))))</f>
        <v>0</v>
      </c>
      <c r="D95" s="145"/>
      <c r="E95" s="146"/>
      <c r="F95" s="147">
        <f>IF(AND(D95="G",E95="S"),ROUND(SUM($L$6:$L94)*H95/100,-2),IF(AND(D95="R",E95="S"),ROUND(SUM(N$6:N94)*H95/100,-2),IF(AND(D95="C",E95="S"),ROUND(SUM(P$6:P94)*H95/100,-2),IF(AND(D95="L",E95="S"),ROUND(SUM(R$6:R94)*H95/100,-2),IF(AND(D95="O",E95="S"),ROUND(SUM(T$6:T94)*H95/100,-2),IF(AND(D95="V",E95="S"),ROUND(SUM(V$6:V94)*H95/100,-2),IF(AND(D95="G",E95="Z"),ABS(ROUND(SUM(K$6:K94)*H95/100,-2)),IF(AND(D95="R",E95="Z"),ABS(ROUND(SUM(M$6:M94)*H95/100,-2)),IF(AND(D95="C",E95="Z"),ABS(ROUND(SUM(O$6:O94)*H95/100,-2)),IF(AND(D95="L",E95="Z"),ABS(ROUND(SUM(Q$6:Q94)*H95/100,-2)),IF(AND(D95="O",E95="Z"),ABS(ROUND(SUM(S$6:S94)*H95/100,-2)),IF(AND(D95="V",E95="Z"),ABS(ROUND(SUM(U$6:U94)*H95/100,-2)),IF(E95="X",ABS(ROUND(SUM(I$6:I94)*H95/100,-2)),IF(AND(D95="B",E95="H"),80000,0))))))))))))))</f>
        <v>0</v>
      </c>
      <c r="G95" s="148"/>
      <c r="H95" s="149">
        <v>5</v>
      </c>
      <c r="I95" s="144">
        <f>IF(AND($D95="S",$E95="H"),-$F95,IF(AND($D95="S",$E95="T"),$F95,0))</f>
        <v>0</v>
      </c>
      <c r="J95" s="150">
        <f>IF(AND($D95="S",OR($E95="Ü",$E95="T",$E95="A",$E95="D")),-$F95,IF(AND($G95="S",$E95="Ü"),$F95,IF(E95="S",$F95,IF(AND(D95="S",E95="H"),$F95*(100-H95)/100,IF(E95="X",-F95,0)))))</f>
        <v>0</v>
      </c>
      <c r="K95" s="151">
        <f>IF(AND($D95="G",$E95="H"),-$F95,IF(AND($D95="G",$E95="T"),$F95,0))</f>
        <v>0</v>
      </c>
      <c r="L95" s="152">
        <f>IF(AND($D95="G",$E95="H"),$F95,IF(AND($D95="G",NOT($E95="H")),-$F95,IF($G95="G",$F95,IF(AND($E95="B",NOT($D95="G")),$F95/($G$1-1),IF($E95="X",$F95*X95,0)))))</f>
        <v>0</v>
      </c>
      <c r="M95" s="153">
        <f>IF(AND($D95="R",$E95="H"),-$F95,IF(AND($D95="R",$E95="T"),$F95,0))</f>
        <v>0</v>
      </c>
      <c r="N95" s="152">
        <f>IF(AND($D95="R",$E95="H"),$F95,IF(AND($D95="R",NOT($E95="H")),-$F95,IF($G95="R",$F95,IF(AND($E95="B",NOT($D95="R")),$F95/($G$1-1),IF($E95="X",$F95*Y95,0)))))</f>
        <v>0</v>
      </c>
      <c r="O95" s="153">
        <f>IF(AND($D95="C",$E95="H"),-$F95,IF(AND($D95="C",$E95="T"),$F95,0))</f>
        <v>0</v>
      </c>
      <c r="P95" s="152">
        <f>IF($G$1&lt;3,0,IF(AND($D95="C",$E95="H"),$F95,IF(AND($D95="C",NOT($E95="H")),-$F95,IF($G95="C",$F95,IF(AND($E95="B",NOT($D95="C")),$F95/($G$1-1),IF($E95="X",$F95*Z95,0))))))</f>
        <v>0</v>
      </c>
      <c r="Q95" s="153">
        <f>IF(AND($D95="L",$E95="H"),-$F95,IF(AND($D95="L",$E95="T"),$F95,0))</f>
        <v>0</v>
      </c>
      <c r="R95" s="152">
        <f>IF($G$1&lt;4,0,IF(AND($D95="L",$E95="H"),$F95,IF(AND($D95="L",NOT($E95="H")),-$F95,IF($G95="L",$F95,IF(AND($E95="B",NOT($D95="L")),$F95/($G$1-1),IF($E95="X",$F95*AA95,0))))))</f>
        <v>0</v>
      </c>
      <c r="S95" s="153">
        <f>IF(AND($D95="O",$E95="H"),-$F95,IF(AND($D95="O",$E95="T"),$F95,0))</f>
        <v>0</v>
      </c>
      <c r="T95" s="152">
        <f>IF($G$1&lt;5,0,IF(AND($D95="O",$E95="H"),$F95,IF(AND($D95="O",NOT($E95="H")),-$F95,IF($G95="O",$F95,IF(AND($E95="B",NOT($D95="O")),$F95/($G$1-1),IF($E95="X",$F95*AB95,0))))))</f>
        <v>0</v>
      </c>
      <c r="U95" s="153">
        <f>IF(AND($D95="V",$E95="H"),-$F95,IF(AND($D95="V",$E95="T"),$F95,0))</f>
        <v>0</v>
      </c>
      <c r="V95" s="152">
        <f>IF($G$1&lt;6,0,IF(AND($D95="V",$E95="H"),$F95,IF(AND($D95="V",NOT($E95="H")),-$F95,IF($G95="V",$F95,IF(AND($E95="B",NOT($D95="V")),$F95/($G$1-1),IF($E95="X",($F95*AC95)-#REF!,0))))))</f>
        <v>0</v>
      </c>
      <c r="W95" s="158">
        <f>IF(AND(D95="S",E95="H"),1,IF(AND(D95="B",E95="H"),2,IF(AND(D95="G",E95="A"),3,IF(AND(D95="G",E95="D"),4,IF(AND(D95="R",E95="A"),5,IF(AND(D95="R",E95="D"),6,IF(AND(D95="C",E95="A"),7,IF(AND(D95="C",E95="D"),8,IF(AND(D95="L",E95="A"),9,IF(AND(D95="L",E95="D"),10,IF(AND(D95="O",E95="A"),11,IF(AND(D95="O",E95="D"),12,IF(AND(D95="V",E95="A"),13,IF(AND(D95="V",E95="D"),14,0))))))))))))))</f>
        <v>0</v>
      </c>
      <c r="X95" s="159">
        <f>IF(NOT(SUMIF($W$6:$W95,1,$I$6:$I95)=0),(SUMIF($W$6:$W95,3,$F$6:$F95)-SUMIF($AE$6:$AE95,3,$F$6:$F95))/ABS(SUMIF($W$6:$W95,1,$I$6:$I95)),0)</f>
        <v>0</v>
      </c>
      <c r="Y95" s="159">
        <f>IF(NOT(SUMIF($W$6:$W95,1,$I$6:$I95)=0),(SUMIF($W$6:$W95,5,$F$6:$F95)-SUMIF($AE$6:$AE95,5,$F$6:$F95))/ABS(SUMIF($W$6:$W95,1,$I$6:$I95)),0)</f>
        <v>0</v>
      </c>
      <c r="Z95" s="159">
        <f>IF(NOT(SUMIF($W$6:$W95,1,$I$6:$I95)=0),(SUMIF($W$6:$W95,7,$F$6:$F95)-SUMIF($AE$6:$AE95,7,$F$6:$F95))/ABS(SUMIF($W$6:$W95,1,$I$6:$I95)),0)</f>
        <v>0</v>
      </c>
      <c r="AA95" s="159">
        <f>IF(NOT(SUMIF($W$6:$W95,1,$I$6:$I95)=0),(SUMIF($W$6:$W95,9,$F$6:$F95)-SUMIF($AE$6:$AE95,9,$F$6:$F95))/ABS(SUMIF($W$6:$W95,1,$I$6:$I95)),0)</f>
        <v>0</v>
      </c>
      <c r="AB95" s="159">
        <f>IF(NOT(SUMIF($W$6:$W95,1,$I$6:$I95)=0),(SUMIF($W$6:$W95,11,$F$6:$F95)-SUMIF($AE$6:$AE95,11,$F$6:$F95))/ABS(SUMIF($W$6:$W95,1,$I$6:$I95)),0)</f>
        <v>0</v>
      </c>
      <c r="AC95" s="159">
        <f>IF(NOT(SUMIF($W$6:$W95,1,$I$6:$I95)=0),(SUMIF($W$6:$W95,13,$F$6:$F95)-SUMIF($AE$6:$AE95,13,$F$6:$F95))/ABS(SUMIF($W$6:$W95,1,$I$6:$I95)),0)</f>
        <v>0</v>
      </c>
      <c r="AD95" s="159">
        <f>IF(SUM($W$6:$W95)+SUM($AE$6:$AE95)=0,0,1-X95-Y95-Z95-AA95-AB95-AC95)</f>
        <v>0</v>
      </c>
      <c r="AE95" s="160">
        <f>IF(AND($D95="S",$E95="T"),1,IF(AND($D95="B",$E95="A"),2,IF(AND($G95="G",$E95="A"),3,IF(AND($G95="G",$E95="D"),4,IF(AND($G95="R",$E95="A"),5,IF(AND($G95="R",$E95="D"),6,IF(AND($G95="C",$E95="A"),7,IF(AND($G95="C",$E95="D"),8,IF(AND($G95="L",$E95="A"),9,IF(AND($G95="L",$E95="D"),10,IF(AND($G95="O",$E95="A"),11,IF(AND($G95="O",$E95="D"),12,IF(AND($G95="V",$E95="A"),13,IF(AND($G95="V",$E95="D"),14,IF(AND($E95="A",$G95="B"),15,0)))))))))))))))</f>
        <v>0</v>
      </c>
      <c r="AF95" s="161">
        <f>IF(AND(D95="B",E95="H"),A95,IF(AND(G95="B",OR(E95="A",E95="D")),A95,0))</f>
        <v>0</v>
      </c>
    </row>
    <row r="96" ht="12.7" customHeight="1">
      <c r="A96" s="143">
        <f>IF($E96="H",-$F96,IF($E96="T",$F96,IF(AND($E96="A",$G96="B"),$F96,IF(AND(E96="D",G96="B"),F96*0.8,0))))</f>
        <v>0</v>
      </c>
      <c r="B96" s="144">
        <f>$B95-$A96</f>
        <v>0</v>
      </c>
      <c r="C96" s="144">
        <f>IF(OR($E96="Z",AND($E96="H",$D96="B")),$F96,IF(AND($D96="B",$E96="Ü"),-$F96,IF($E96="X",$F96*$AD96,IF(AND(E96="D",G96="B"),F96*0.2,IF(AND(D96="S",E96="H"),$F96*H96/100,0)))))</f>
        <v>0</v>
      </c>
      <c r="D96" s="145"/>
      <c r="E96" s="146"/>
      <c r="F96" s="147">
        <f>IF(AND(D96="G",E96="S"),ROUND(SUM($L$6:$L95)*H96/100,-2),IF(AND(D96="R",E96="S"),ROUND(SUM(N$6:N95)*H96/100,-2),IF(AND(D96="C",E96="S"),ROUND(SUM(P$6:P95)*H96/100,-2),IF(AND(D96="L",E96="S"),ROUND(SUM(R$6:R95)*H96/100,-2),IF(AND(D96="O",E96="S"),ROUND(SUM(T$6:T95)*H96/100,-2),IF(AND(D96="V",E96="S"),ROUND(SUM(V$6:V95)*H96/100,-2),IF(AND(D96="G",E96="Z"),ABS(ROUND(SUM(K$6:K95)*H96/100,-2)),IF(AND(D96="R",E96="Z"),ABS(ROUND(SUM(M$6:M95)*H96/100,-2)),IF(AND(D96="C",E96="Z"),ABS(ROUND(SUM(O$6:O95)*H96/100,-2)),IF(AND(D96="L",E96="Z"),ABS(ROUND(SUM(Q$6:Q95)*H96/100,-2)),IF(AND(D96="O",E96="Z"),ABS(ROUND(SUM(S$6:S95)*H96/100,-2)),IF(AND(D96="V",E96="Z"),ABS(ROUND(SUM(U$6:U95)*H96/100,-2)),IF(E96="X",ABS(ROUND(SUM(I$6:I95)*H96/100,-2)),IF(AND(D96="B",E96="H"),80000,0))))))))))))))</f>
        <v>0</v>
      </c>
      <c r="G96" s="148"/>
      <c r="H96" s="149">
        <v>5</v>
      </c>
      <c r="I96" s="144">
        <f>IF(AND($D96="S",$E96="H"),-$F96,IF(AND($D96="S",$E96="T"),$F96,0))</f>
        <v>0</v>
      </c>
      <c r="J96" s="150">
        <f>IF(AND($D96="S",OR($E96="Ü",$E96="T",$E96="A",$E96="D")),-$F96,IF(AND($G96="S",$E96="Ü"),$F96,IF(E96="S",$F96,IF(AND(D96="S",E96="H"),$F96*(100-H96)/100,IF(E96="X",-F96,0)))))</f>
        <v>0</v>
      </c>
      <c r="K96" s="151">
        <f>IF(AND($D96="G",$E96="H"),-$F96,IF(AND($D96="G",$E96="T"),$F96,0))</f>
        <v>0</v>
      </c>
      <c r="L96" s="152">
        <f>IF(AND($D96="G",$E96="H"),$F96,IF(AND($D96="G",NOT($E96="H")),-$F96,IF($G96="G",$F96,IF(AND($E96="B",NOT($D96="G")),$F96/($G$1-1),IF($E96="X",$F96*X96,0)))))</f>
        <v>0</v>
      </c>
      <c r="M96" s="153">
        <f>IF(AND($D96="R",$E96="H"),-$F96,IF(AND($D96="R",$E96="T"),$F96,0))</f>
        <v>0</v>
      </c>
      <c r="N96" s="152">
        <f>IF(AND($D96="R",$E96="H"),$F96,IF(AND($D96="R",NOT($E96="H")),-$F96,IF($G96="R",$F96,IF(AND($E96="B",NOT($D96="R")),$F96/($G$1-1),IF($E96="X",$F96*Y96,0)))))</f>
        <v>0</v>
      </c>
      <c r="O96" s="153">
        <f>IF(AND($D96="C",$E96="H"),-$F96,IF(AND($D96="C",$E96="T"),$F96,0))</f>
        <v>0</v>
      </c>
      <c r="P96" s="152">
        <f>IF($G$1&lt;3,0,IF(AND($D96="C",$E96="H"),$F96,IF(AND($D96="C",NOT($E96="H")),-$F96,IF($G96="C",$F96,IF(AND($E96="B",NOT($D96="C")),$F96/($G$1-1),IF($E96="X",$F96*Z96,0))))))</f>
        <v>0</v>
      </c>
      <c r="Q96" s="153">
        <f>IF(AND($D96="L",$E96="H"),-$F96,IF(AND($D96="L",$E96="T"),$F96,0))</f>
        <v>0</v>
      </c>
      <c r="R96" s="152">
        <f>IF($G$1&lt;4,0,IF(AND($D96="L",$E96="H"),$F96,IF(AND($D96="L",NOT($E96="H")),-$F96,IF($G96="L",$F96,IF(AND($E96="B",NOT($D96="L")),$F96/($G$1-1),IF($E96="X",$F96*AA96,0))))))</f>
        <v>0</v>
      </c>
      <c r="S96" s="153">
        <f>IF(AND($D96="O",$E96="H"),-$F96,IF(AND($D96="O",$E96="T"),$F96,0))</f>
        <v>0</v>
      </c>
      <c r="T96" s="152">
        <f>IF($G$1&lt;5,0,IF(AND($D96="O",$E96="H"),$F96,IF(AND($D96="O",NOT($E96="H")),-$F96,IF($G96="O",$F96,IF(AND($E96="B",NOT($D96="O")),$F96/($G$1-1),IF($E96="X",$F96*AB96,0))))))</f>
        <v>0</v>
      </c>
      <c r="U96" s="153">
        <f>IF(AND($D96="V",$E96="H"),-$F96,IF(AND($D96="V",$E96="T"),$F96,0))</f>
        <v>0</v>
      </c>
      <c r="V96" s="152">
        <f>IF($G$1&lt;6,0,IF(AND($D96="V",$E96="H"),$F96,IF(AND($D96="V",NOT($E96="H")),-$F96,IF($G96="V",$F96,IF(AND($E96="B",NOT($D96="V")),$F96/($G$1-1),IF($E96="X",($F96*AC96)-#REF!,0))))))</f>
        <v>0</v>
      </c>
      <c r="W96" s="154">
        <f>IF(AND(D96="S",E96="H"),1,IF(AND(D96="B",E96="H"),2,IF(AND(D96="G",E96="A"),3,IF(AND(D96="G",E96="D"),4,IF(AND(D96="R",E96="A"),5,IF(AND(D96="R",E96="D"),6,IF(AND(D96="C",E96="A"),7,IF(AND(D96="C",E96="D"),8,IF(AND(D96="L",E96="A"),9,IF(AND(D96="L",E96="D"),10,IF(AND(D96="O",E96="A"),11,IF(AND(D96="O",E96="D"),12,IF(AND(D96="V",E96="A"),13,IF(AND(D96="V",E96="D"),14,0))))))))))))))</f>
        <v>0</v>
      </c>
      <c r="X96" s="155">
        <f>IF(NOT(SUMIF($W$6:$W96,1,$I$6:$I96)=0),(SUMIF($W$6:$W96,3,$F$6:$F96)-SUMIF($AE$6:$AE96,3,$F$6:$F96))/ABS(SUMIF($W$6:$W96,1,$I$6:$I96)),0)</f>
        <v>0</v>
      </c>
      <c r="Y96" s="155">
        <f>IF(NOT(SUMIF($W$6:$W96,1,$I$6:$I96)=0),(SUMIF($W$6:$W96,5,$F$6:$F96)-SUMIF($AE$6:$AE96,5,$F$6:$F96))/ABS(SUMIF($W$6:$W96,1,$I$6:$I96)),0)</f>
        <v>0</v>
      </c>
      <c r="Z96" s="155">
        <f>IF(NOT(SUMIF($W$6:$W96,1,$I$6:$I96)=0),(SUMIF($W$6:$W96,7,$F$6:$F96)-SUMIF($AE$6:$AE96,7,$F$6:$F96))/ABS(SUMIF($W$6:$W96,1,$I$6:$I96)),0)</f>
        <v>0</v>
      </c>
      <c r="AA96" s="155">
        <f>IF(NOT(SUMIF($W$6:$W96,1,$I$6:$I96)=0),(SUMIF($W$6:$W96,9,$F$6:$F96)-SUMIF($AE$6:$AE96,9,$F$6:$F96))/ABS(SUMIF($W$6:$W96,1,$I$6:$I96)),0)</f>
        <v>0</v>
      </c>
      <c r="AB96" s="155">
        <f>IF(NOT(SUMIF($W$6:$W96,1,$I$6:$I96)=0),(SUMIF($W$6:$W96,11,$F$6:$F96)-SUMIF($AE$6:$AE96,11,$F$6:$F96))/ABS(SUMIF($W$6:$W96,1,$I$6:$I96)),0)</f>
        <v>0</v>
      </c>
      <c r="AC96" s="155">
        <f>IF(NOT(SUMIF($W$6:$W96,1,$I$6:$I96)=0),(SUMIF($W$6:$W96,13,$F$6:$F96)-SUMIF($AE$6:$AE96,13,$F$6:$F96))/ABS(SUMIF($W$6:$W96,1,$I$6:$I96)),0)</f>
        <v>0</v>
      </c>
      <c r="AD96" s="155">
        <f>IF(SUM($W$6:$W96)+SUM($AE$6:$AE96)=0,0,1-X96-Y96-Z96-AA96-AB96-AC96)</f>
        <v>0</v>
      </c>
      <c r="AE96" s="156">
        <f>IF(AND($D96="S",$E96="T"),1,IF(AND($D96="B",$E96="A"),2,IF(AND($G96="G",$E96="A"),3,IF(AND($G96="G",$E96="D"),4,IF(AND($G96="R",$E96="A"),5,IF(AND($G96="R",$E96="D"),6,IF(AND($G96="C",$E96="A"),7,IF(AND($G96="C",$E96="D"),8,IF(AND($G96="L",$E96="A"),9,IF(AND($G96="L",$E96="D"),10,IF(AND($G96="O",$E96="A"),11,IF(AND($G96="O",$E96="D"),12,IF(AND($G96="V",$E96="A"),13,IF(AND($G96="V",$E96="D"),14,IF(AND($E96="A",$G96="B"),15,0)))))))))))))))</f>
        <v>0</v>
      </c>
      <c r="AF96" s="157">
        <f>IF(AND(D96="B",E96="H"),A96,IF(AND(G96="B",OR(E96="A",E96="D")),A96,0))</f>
        <v>0</v>
      </c>
    </row>
    <row r="97" ht="12.7" customHeight="1">
      <c r="A97" s="143">
        <f>IF($E97="H",-$F97,IF($E97="T",$F97,IF(AND($E97="A",$G97="B"),$F97,IF(AND(E97="D",G97="B"),F97*0.8,0))))</f>
        <v>0</v>
      </c>
      <c r="B97" s="144">
        <f>$B96-$A97</f>
        <v>0</v>
      </c>
      <c r="C97" s="144">
        <f>IF(OR($E97="Z",AND($E97="H",$D97="B")),$F97,IF(AND($D97="B",$E97="Ü"),-$F97,IF($E97="X",$F97*$AD97,IF(AND(E97="D",G97="B"),F97*0.2,IF(AND(D97="S",E97="H"),$F97*H97/100,0)))))</f>
        <v>0</v>
      </c>
      <c r="D97" s="145"/>
      <c r="E97" s="146"/>
      <c r="F97" s="147">
        <f>IF(AND(D97="G",E97="S"),ROUND(SUM($L$6:$L96)*H97/100,-2),IF(AND(D97="R",E97="S"),ROUND(SUM(N$6:N96)*H97/100,-2),IF(AND(D97="C",E97="S"),ROUND(SUM(P$6:P96)*H97/100,-2),IF(AND(D97="L",E97="S"),ROUND(SUM(R$6:R96)*H97/100,-2),IF(AND(D97="O",E97="S"),ROUND(SUM(T$6:T96)*H97/100,-2),IF(AND(D97="V",E97="S"),ROUND(SUM(V$6:V96)*H97/100,-2),IF(AND(D97="G",E97="Z"),ABS(ROUND(SUM(K$6:K96)*H97/100,-2)),IF(AND(D97="R",E97="Z"),ABS(ROUND(SUM(M$6:M96)*H97/100,-2)),IF(AND(D97="C",E97="Z"),ABS(ROUND(SUM(O$6:O96)*H97/100,-2)),IF(AND(D97="L",E97="Z"),ABS(ROUND(SUM(Q$6:Q96)*H97/100,-2)),IF(AND(D97="O",E97="Z"),ABS(ROUND(SUM(S$6:S96)*H97/100,-2)),IF(AND(D97="V",E97="Z"),ABS(ROUND(SUM(U$6:U96)*H97/100,-2)),IF(E97="X",ABS(ROUND(SUM(I$6:I96)*H97/100,-2)),IF(AND(D97="B",E97="H"),80000,0))))))))))))))</f>
        <v>0</v>
      </c>
      <c r="G97" s="148"/>
      <c r="H97" s="149">
        <v>5</v>
      </c>
      <c r="I97" s="144">
        <f>IF(AND($D97="S",$E97="H"),-$F97,IF(AND($D97="S",$E97="T"),$F97,0))</f>
        <v>0</v>
      </c>
      <c r="J97" s="150">
        <f>IF(AND($D97="S",OR($E97="Ü",$E97="T",$E97="A",$E97="D")),-$F97,IF(AND($G97="S",$E97="Ü"),$F97,IF(E97="S",$F97,IF(AND(D97="S",E97="H"),$F97*(100-H97)/100,IF(E97="X",-F97,0)))))</f>
        <v>0</v>
      </c>
      <c r="K97" s="151">
        <f>IF(AND($D97="G",$E97="H"),-$F97,IF(AND($D97="G",$E97="T"),$F97,0))</f>
        <v>0</v>
      </c>
      <c r="L97" s="152">
        <f>IF(AND($D97="G",$E97="H"),$F97,IF(AND($D97="G",NOT($E97="H")),-$F97,IF($G97="G",$F97,IF(AND($E97="B",NOT($D97="G")),$F97/($G$1-1),IF($E97="X",$F97*X97,0)))))</f>
        <v>0</v>
      </c>
      <c r="M97" s="153">
        <f>IF(AND($D97="R",$E97="H"),-$F97,IF(AND($D97="R",$E97="T"),$F97,0))</f>
        <v>0</v>
      </c>
      <c r="N97" s="152">
        <f>IF(AND($D97="R",$E97="H"),$F97,IF(AND($D97="R",NOT($E97="H")),-$F97,IF($G97="R",$F97,IF(AND($E97="B",NOT($D97="R")),$F97/($G$1-1),IF($E97="X",$F97*Y97,0)))))</f>
        <v>0</v>
      </c>
      <c r="O97" s="153">
        <f>IF(AND($D97="C",$E97="H"),-$F97,IF(AND($D97="C",$E97="T"),$F97,0))</f>
        <v>0</v>
      </c>
      <c r="P97" s="152">
        <f>IF($G$1&lt;3,0,IF(AND($D97="C",$E97="H"),$F97,IF(AND($D97="C",NOT($E97="H")),-$F97,IF($G97="C",$F97,IF(AND($E97="B",NOT($D97="C")),$F97/($G$1-1),IF($E97="X",$F97*Z97,0))))))</f>
        <v>0</v>
      </c>
      <c r="Q97" s="153">
        <f>IF(AND($D97="L",$E97="H"),-$F97,IF(AND($D97="L",$E97="T"),$F97,0))</f>
        <v>0</v>
      </c>
      <c r="R97" s="152">
        <f>IF($G$1&lt;4,0,IF(AND($D97="L",$E97="H"),$F97,IF(AND($D97="L",NOT($E97="H")),-$F97,IF($G97="L",$F97,IF(AND($E97="B",NOT($D97="L")),$F97/($G$1-1),IF($E97="X",$F97*AA97,0))))))</f>
        <v>0</v>
      </c>
      <c r="S97" s="153">
        <f>IF(AND($D97="O",$E97="H"),-$F97,IF(AND($D97="O",$E97="T"),$F97,0))</f>
        <v>0</v>
      </c>
      <c r="T97" s="152">
        <f>IF($G$1&lt;5,0,IF(AND($D97="O",$E97="H"),$F97,IF(AND($D97="O",NOT($E97="H")),-$F97,IF($G97="O",$F97,IF(AND($E97="B",NOT($D97="O")),$F97/($G$1-1),IF($E97="X",$F97*AB97,0))))))</f>
        <v>0</v>
      </c>
      <c r="U97" s="153">
        <f>IF(AND($D97="V",$E97="H"),-$F97,IF(AND($D97="V",$E97="T"),$F97,0))</f>
        <v>0</v>
      </c>
      <c r="V97" s="152">
        <f>IF($G$1&lt;6,0,IF(AND($D97="V",$E97="H"),$F97,IF(AND($D97="V",NOT($E97="H")),-$F97,IF($G97="V",$F97,IF(AND($E97="B",NOT($D97="V")),$F97/($G$1-1),IF($E97="X",($F97*AC97)-#REF!,0))))))</f>
        <v>0</v>
      </c>
      <c r="W97" s="158">
        <f>IF(AND(D97="S",E97="H"),1,IF(AND(D97="B",E97="H"),2,IF(AND(D97="G",E97="A"),3,IF(AND(D97="G",E97="D"),4,IF(AND(D97="R",E97="A"),5,IF(AND(D97="R",E97="D"),6,IF(AND(D97="C",E97="A"),7,IF(AND(D97="C",E97="D"),8,IF(AND(D97="L",E97="A"),9,IF(AND(D97="L",E97="D"),10,IF(AND(D97="O",E97="A"),11,IF(AND(D97="O",E97="D"),12,IF(AND(D97="V",E97="A"),13,IF(AND(D97="V",E97="D"),14,0))))))))))))))</f>
        <v>0</v>
      </c>
      <c r="X97" s="159">
        <f>IF(NOT(SUMIF($W$6:$W97,1,$I$6:$I97)=0),(SUMIF($W$6:$W97,3,$F$6:$F97)-SUMIF($AE$6:$AE97,3,$F$6:$F97))/ABS(SUMIF($W$6:$W97,1,$I$6:$I97)),0)</f>
        <v>0</v>
      </c>
      <c r="Y97" s="159">
        <f>IF(NOT(SUMIF($W$6:$W97,1,$I$6:$I97)=0),(SUMIF($W$6:$W97,5,$F$6:$F97)-SUMIF($AE$6:$AE97,5,$F$6:$F97))/ABS(SUMIF($W$6:$W97,1,$I$6:$I97)),0)</f>
        <v>0</v>
      </c>
      <c r="Z97" s="159">
        <f>IF(NOT(SUMIF($W$6:$W97,1,$I$6:$I97)=0),(SUMIF($W$6:$W97,7,$F$6:$F97)-SUMIF($AE$6:$AE97,7,$F$6:$F97))/ABS(SUMIF($W$6:$W97,1,$I$6:$I97)),0)</f>
        <v>0</v>
      </c>
      <c r="AA97" s="159">
        <f>IF(NOT(SUMIF($W$6:$W97,1,$I$6:$I97)=0),(SUMIF($W$6:$W97,9,$F$6:$F97)-SUMIF($AE$6:$AE97,9,$F$6:$F97))/ABS(SUMIF($W$6:$W97,1,$I$6:$I97)),0)</f>
        <v>0</v>
      </c>
      <c r="AB97" s="159">
        <f>IF(NOT(SUMIF($W$6:$W97,1,$I$6:$I97)=0),(SUMIF($W$6:$W97,11,$F$6:$F97)-SUMIF($AE$6:$AE97,11,$F$6:$F97))/ABS(SUMIF($W$6:$W97,1,$I$6:$I97)),0)</f>
        <v>0</v>
      </c>
      <c r="AC97" s="159">
        <f>IF(NOT(SUMIF($W$6:$W97,1,$I$6:$I97)=0),(SUMIF($W$6:$W97,13,$F$6:$F97)-SUMIF($AE$6:$AE97,13,$F$6:$F97))/ABS(SUMIF($W$6:$W97,1,$I$6:$I97)),0)</f>
        <v>0</v>
      </c>
      <c r="AD97" s="159">
        <f>IF(SUM($W$6:$W97)+SUM($AE$6:$AE97)=0,0,1-X97-Y97-Z97-AA97-AB97-AC97)</f>
        <v>0</v>
      </c>
      <c r="AE97" s="160">
        <f>IF(AND($D97="S",$E97="T"),1,IF(AND($D97="B",$E97="A"),2,IF(AND($G97="G",$E97="A"),3,IF(AND($G97="G",$E97="D"),4,IF(AND($G97="R",$E97="A"),5,IF(AND($G97="R",$E97="D"),6,IF(AND($G97="C",$E97="A"),7,IF(AND($G97="C",$E97="D"),8,IF(AND($G97="L",$E97="A"),9,IF(AND($G97="L",$E97="D"),10,IF(AND($G97="O",$E97="A"),11,IF(AND($G97="O",$E97="D"),12,IF(AND($G97="V",$E97="A"),13,IF(AND($G97="V",$E97="D"),14,IF(AND($E97="A",$G97="B"),15,0)))))))))))))))</f>
        <v>0</v>
      </c>
      <c r="AF97" s="161">
        <f>IF(AND(D97="B",E97="H"),A97,IF(AND(G97="B",OR(E97="A",E97="D")),A97,0))</f>
        <v>0</v>
      </c>
    </row>
    <row r="98" ht="12.7" customHeight="1">
      <c r="A98" s="143">
        <f>IF($E98="H",-$F98,IF($E98="T",$F98,IF(AND($E98="A",$G98="B"),$F98,IF(AND(E98="D",G98="B"),F98*0.8,0))))</f>
        <v>0</v>
      </c>
      <c r="B98" s="144">
        <f>$B97-$A98</f>
        <v>0</v>
      </c>
      <c r="C98" s="144">
        <f>IF(OR($E98="Z",AND($E98="H",$D98="B")),$F98,IF(AND($D98="B",$E98="Ü"),-$F98,IF($E98="X",$F98*$AD98,IF(AND(E98="D",G98="B"),F98*0.2,IF(AND(D98="S",E98="H"),$F98*H98/100,0)))))</f>
        <v>0</v>
      </c>
      <c r="D98" s="145"/>
      <c r="E98" s="146"/>
      <c r="F98" s="147">
        <f>IF(AND(D98="G",E98="S"),ROUND(SUM($L$6:$L97)*H98/100,-2),IF(AND(D98="R",E98="S"),ROUND(SUM(N$6:N97)*H98/100,-2),IF(AND(D98="C",E98="S"),ROUND(SUM(P$6:P97)*H98/100,-2),IF(AND(D98="L",E98="S"),ROUND(SUM(R$6:R97)*H98/100,-2),IF(AND(D98="O",E98="S"),ROUND(SUM(T$6:T97)*H98/100,-2),IF(AND(D98="V",E98="S"),ROUND(SUM(V$6:V97)*H98/100,-2),IF(AND(D98="G",E98="Z"),ABS(ROUND(SUM(K$6:K97)*H98/100,-2)),IF(AND(D98="R",E98="Z"),ABS(ROUND(SUM(M$6:M97)*H98/100,-2)),IF(AND(D98="C",E98="Z"),ABS(ROUND(SUM(O$6:O97)*H98/100,-2)),IF(AND(D98="L",E98="Z"),ABS(ROUND(SUM(Q$6:Q97)*H98/100,-2)),IF(AND(D98="O",E98="Z"),ABS(ROUND(SUM(S$6:S97)*H98/100,-2)),IF(AND(D98="V",E98="Z"),ABS(ROUND(SUM(U$6:U97)*H98/100,-2)),IF(E98="X",ABS(ROUND(SUM(I$6:I97)*H98/100,-2)),IF(AND(D98="B",E98="H"),80000,0))))))))))))))</f>
        <v>0</v>
      </c>
      <c r="G98" s="148"/>
      <c r="H98" s="149">
        <v>5</v>
      </c>
      <c r="I98" s="144">
        <f>IF(AND($D98="S",$E98="H"),-$F98,IF(AND($D98="S",$E98="T"),$F98,0))</f>
        <v>0</v>
      </c>
      <c r="J98" s="150">
        <f>IF(AND($D98="S",OR($E98="Ü",$E98="T",$E98="A",$E98="D")),-$F98,IF(AND($G98="S",$E98="Ü"),$F98,IF(E98="S",$F98,IF(AND(D98="S",E98="H"),$F98*(100-H98)/100,IF(E98="X",-F98,0)))))</f>
        <v>0</v>
      </c>
      <c r="K98" s="151">
        <f>IF(AND($D98="G",$E98="H"),-$F98,IF(AND($D98="G",$E98="T"),$F98,0))</f>
        <v>0</v>
      </c>
      <c r="L98" s="152">
        <f>IF(AND($D98="G",$E98="H"),$F98,IF(AND($D98="G",NOT($E98="H")),-$F98,IF($G98="G",$F98,IF(AND($E98="B",NOT($D98="G")),$F98/($G$1-1),IF($E98="X",$F98*X98,0)))))</f>
        <v>0</v>
      </c>
      <c r="M98" s="153">
        <f>IF(AND($D98="R",$E98="H"),-$F98,IF(AND($D98="R",$E98="T"),$F98,0))</f>
        <v>0</v>
      </c>
      <c r="N98" s="152">
        <f>IF(AND($D98="R",$E98="H"),$F98,IF(AND($D98="R",NOT($E98="H")),-$F98,IF($G98="R",$F98,IF(AND($E98="B",NOT($D98="R")),$F98/($G$1-1),IF($E98="X",$F98*Y98,0)))))</f>
        <v>0</v>
      </c>
      <c r="O98" s="153">
        <f>IF(AND($D98="C",$E98="H"),-$F98,IF(AND($D98="C",$E98="T"),$F98,0))</f>
        <v>0</v>
      </c>
      <c r="P98" s="152">
        <f>IF($G$1&lt;3,0,IF(AND($D98="C",$E98="H"),$F98,IF(AND($D98="C",NOT($E98="H")),-$F98,IF($G98="C",$F98,IF(AND($E98="B",NOT($D98="C")),$F98/($G$1-1),IF($E98="X",$F98*Z98,0))))))</f>
        <v>0</v>
      </c>
      <c r="Q98" s="153">
        <f>IF(AND($D98="L",$E98="H"),-$F98,IF(AND($D98="L",$E98="T"),$F98,0))</f>
        <v>0</v>
      </c>
      <c r="R98" s="152">
        <f>IF($G$1&lt;4,0,IF(AND($D98="L",$E98="H"),$F98,IF(AND($D98="L",NOT($E98="H")),-$F98,IF($G98="L",$F98,IF(AND($E98="B",NOT($D98="L")),$F98/($G$1-1),IF($E98="X",$F98*AA98,0))))))</f>
        <v>0</v>
      </c>
      <c r="S98" s="153">
        <f>IF(AND($D98="O",$E98="H"),-$F98,IF(AND($D98="O",$E98="T"),$F98,0))</f>
        <v>0</v>
      </c>
      <c r="T98" s="152">
        <f>IF($G$1&lt;5,0,IF(AND($D98="O",$E98="H"),$F98,IF(AND($D98="O",NOT($E98="H")),-$F98,IF($G98="O",$F98,IF(AND($E98="B",NOT($D98="O")),$F98/($G$1-1),IF($E98="X",$F98*AB98,0))))))</f>
        <v>0</v>
      </c>
      <c r="U98" s="153">
        <f>IF(AND($D98="V",$E98="H"),-$F98,IF(AND($D98="V",$E98="T"),$F98,0))</f>
        <v>0</v>
      </c>
      <c r="V98" s="152">
        <f>IF($G$1&lt;6,0,IF(AND($D98="V",$E98="H"),$F98,IF(AND($D98="V",NOT($E98="H")),-$F98,IF($G98="V",$F98,IF(AND($E98="B",NOT($D98="V")),$F98/($G$1-1),IF($E98="X",($F98*AC98)-#REF!,0))))))</f>
        <v>0</v>
      </c>
      <c r="W98" s="154">
        <f>IF(AND(D98="S",E98="H"),1,IF(AND(D98="B",E98="H"),2,IF(AND(D98="G",E98="A"),3,IF(AND(D98="G",E98="D"),4,IF(AND(D98="R",E98="A"),5,IF(AND(D98="R",E98="D"),6,IF(AND(D98="C",E98="A"),7,IF(AND(D98="C",E98="D"),8,IF(AND(D98="L",E98="A"),9,IF(AND(D98="L",E98="D"),10,IF(AND(D98="O",E98="A"),11,IF(AND(D98="O",E98="D"),12,IF(AND(D98="V",E98="A"),13,IF(AND(D98="V",E98="D"),14,0))))))))))))))</f>
        <v>0</v>
      </c>
      <c r="X98" s="155">
        <f>IF(NOT(SUMIF($W$6:$W98,1,$I$6:$I98)=0),(SUMIF($W$6:$W98,3,$F$6:$F98)-SUMIF($AE$6:$AE98,3,$F$6:$F98))/ABS(SUMIF($W$6:$W98,1,$I$6:$I98)),0)</f>
        <v>0</v>
      </c>
      <c r="Y98" s="155">
        <f>IF(NOT(SUMIF($W$6:$W98,1,$I$6:$I98)=0),(SUMIF($W$6:$W98,5,$F$6:$F98)-SUMIF($AE$6:$AE98,5,$F$6:$F98))/ABS(SUMIF($W$6:$W98,1,$I$6:$I98)),0)</f>
        <v>0</v>
      </c>
      <c r="Z98" s="155">
        <f>IF(NOT(SUMIF($W$6:$W98,1,$I$6:$I98)=0),(SUMIF($W$6:$W98,7,$F$6:$F98)-SUMIF($AE$6:$AE98,7,$F$6:$F98))/ABS(SUMIF($W$6:$W98,1,$I$6:$I98)),0)</f>
        <v>0</v>
      </c>
      <c r="AA98" s="155">
        <f>IF(NOT(SUMIF($W$6:$W98,1,$I$6:$I98)=0),(SUMIF($W$6:$W98,9,$F$6:$F98)-SUMIF($AE$6:$AE98,9,$F$6:$F98))/ABS(SUMIF($W$6:$W98,1,$I$6:$I98)),0)</f>
        <v>0</v>
      </c>
      <c r="AB98" s="155">
        <f>IF(NOT(SUMIF($W$6:$W98,1,$I$6:$I98)=0),(SUMIF($W$6:$W98,11,$F$6:$F98)-SUMIF($AE$6:$AE98,11,$F$6:$F98))/ABS(SUMIF($W$6:$W98,1,$I$6:$I98)),0)</f>
        <v>0</v>
      </c>
      <c r="AC98" s="155">
        <f>IF(NOT(SUMIF($W$6:$W98,1,$I$6:$I98)=0),(SUMIF($W$6:$W98,13,$F$6:$F98)-SUMIF($AE$6:$AE98,13,$F$6:$F98))/ABS(SUMIF($W$6:$W98,1,$I$6:$I98)),0)</f>
        <v>0</v>
      </c>
      <c r="AD98" s="155">
        <f>IF(SUM($W$6:$W98)+SUM($AE$6:$AE98)=0,0,1-X98-Y98-Z98-AA98-AB98-AC98)</f>
        <v>0</v>
      </c>
      <c r="AE98" s="156">
        <f>IF(AND($D98="S",$E98="T"),1,IF(AND($D98="B",$E98="A"),2,IF(AND($G98="G",$E98="A"),3,IF(AND($G98="G",$E98="D"),4,IF(AND($G98="R",$E98="A"),5,IF(AND($G98="R",$E98="D"),6,IF(AND($G98="C",$E98="A"),7,IF(AND($G98="C",$E98="D"),8,IF(AND($G98="L",$E98="A"),9,IF(AND($G98="L",$E98="D"),10,IF(AND($G98="O",$E98="A"),11,IF(AND($G98="O",$E98="D"),12,IF(AND($G98="V",$E98="A"),13,IF(AND($G98="V",$E98="D"),14,IF(AND($E98="A",$G98="B"),15,0)))))))))))))))</f>
        <v>0</v>
      </c>
      <c r="AF98" s="157">
        <f>IF(AND(D98="B",E98="H"),A98,IF(AND(G98="B",OR(E98="A",E98="D")),A98,0))</f>
        <v>0</v>
      </c>
    </row>
    <row r="99" ht="12.7" customHeight="1">
      <c r="A99" s="143">
        <f>IF($E99="H",-$F99,IF($E99="T",$F99,IF(AND($E99="A",$G99="B"),$F99,IF(AND(E99="D",G99="B"),F99*0.8,0))))</f>
        <v>0</v>
      </c>
      <c r="B99" s="144">
        <f>$B98-$A99</f>
        <v>0</v>
      </c>
      <c r="C99" s="144">
        <f>IF(OR($E99="Z",AND($E99="H",$D99="B")),$F99,IF(AND($D99="B",$E99="Ü"),-$F99,IF($E99="X",$F99*$AD99,IF(AND(E99="D",G99="B"),F99*0.2,IF(AND(D99="S",E99="H"),$F99*H99/100,0)))))</f>
        <v>0</v>
      </c>
      <c r="D99" s="145"/>
      <c r="E99" s="146"/>
      <c r="F99" s="147">
        <f>IF(AND(D99="G",E99="S"),ROUND(SUM($L$6:$L98)*H99/100,-2),IF(AND(D99="R",E99="S"),ROUND(SUM(N$6:N98)*H99/100,-2),IF(AND(D99="C",E99="S"),ROUND(SUM(P$6:P98)*H99/100,-2),IF(AND(D99="L",E99="S"),ROUND(SUM(R$6:R98)*H99/100,-2),IF(AND(D99="O",E99="S"),ROUND(SUM(T$6:T98)*H99/100,-2),IF(AND(D99="V",E99="S"),ROUND(SUM(V$6:V98)*H99/100,-2),IF(AND(D99="G",E99="Z"),ABS(ROUND(SUM(K$6:K98)*H99/100,-2)),IF(AND(D99="R",E99="Z"),ABS(ROUND(SUM(M$6:M98)*H99/100,-2)),IF(AND(D99="C",E99="Z"),ABS(ROUND(SUM(O$6:O98)*H99/100,-2)),IF(AND(D99="L",E99="Z"),ABS(ROUND(SUM(Q$6:Q98)*H99/100,-2)),IF(AND(D99="O",E99="Z"),ABS(ROUND(SUM(S$6:S98)*H99/100,-2)),IF(AND(D99="V",E99="Z"),ABS(ROUND(SUM(U$6:U98)*H99/100,-2)),IF(E99="X",ABS(ROUND(SUM(I$6:I98)*H99/100,-2)),IF(AND(D99="B",E99="H"),80000,0))))))))))))))</f>
        <v>0</v>
      </c>
      <c r="G99" s="148"/>
      <c r="H99" s="149">
        <v>5</v>
      </c>
      <c r="I99" s="144">
        <f>IF(AND($D99="S",$E99="H"),-$F99,IF(AND($D99="S",$E99="T"),$F99,0))</f>
        <v>0</v>
      </c>
      <c r="J99" s="150">
        <f>IF(AND($D99="S",OR($E99="Ü",$E99="T",$E99="A",$E99="D")),-$F99,IF(AND($G99="S",$E99="Ü"),$F99,IF(E99="S",$F99,IF(AND(D99="S",E99="H"),$F99*(100-H99)/100,IF(E99="X",-F99,0)))))</f>
        <v>0</v>
      </c>
      <c r="K99" s="151">
        <f>IF(AND($D99="G",$E99="H"),-$F99,IF(AND($D99="G",$E99="T"),$F99,0))</f>
        <v>0</v>
      </c>
      <c r="L99" s="152">
        <f>IF(AND($D99="G",$E99="H"),$F99,IF(AND($D99="G",NOT($E99="H")),-$F99,IF($G99="G",$F99,IF(AND($E99="B",NOT($D99="G")),$F99/($G$1-1),IF($E99="X",$F99*X99,0)))))</f>
        <v>0</v>
      </c>
      <c r="M99" s="153">
        <f>IF(AND($D99="R",$E99="H"),-$F99,IF(AND($D99="R",$E99="T"),$F99,0))</f>
        <v>0</v>
      </c>
      <c r="N99" s="152">
        <f>IF(AND($D99="R",$E99="H"),$F99,IF(AND($D99="R",NOT($E99="H")),-$F99,IF($G99="R",$F99,IF(AND($E99="B",NOT($D99="R")),$F99/($G$1-1),IF($E99="X",$F99*Y99,0)))))</f>
        <v>0</v>
      </c>
      <c r="O99" s="153">
        <f>IF(AND($D99="C",$E99="H"),-$F99,IF(AND($D99="C",$E99="T"),$F99,0))</f>
        <v>0</v>
      </c>
      <c r="P99" s="152">
        <f>IF($G$1&lt;3,0,IF(AND($D99="C",$E99="H"),$F99,IF(AND($D99="C",NOT($E99="H")),-$F99,IF($G99="C",$F99,IF(AND($E99="B",NOT($D99="C")),$F99/($G$1-1),IF($E99="X",$F99*Z99,0))))))</f>
        <v>0</v>
      </c>
      <c r="Q99" s="153">
        <f>IF(AND($D99="L",$E99="H"),-$F99,IF(AND($D99="L",$E99="T"),$F99,0))</f>
        <v>0</v>
      </c>
      <c r="R99" s="152">
        <f>IF($G$1&lt;4,0,IF(AND($D99="L",$E99="H"),$F99,IF(AND($D99="L",NOT($E99="H")),-$F99,IF($G99="L",$F99,IF(AND($E99="B",NOT($D99="L")),$F99/($G$1-1),IF($E99="X",$F99*AA99,0))))))</f>
        <v>0</v>
      </c>
      <c r="S99" s="153">
        <f>IF(AND($D99="O",$E99="H"),-$F99,IF(AND($D99="O",$E99="T"),$F99,0))</f>
        <v>0</v>
      </c>
      <c r="T99" s="152">
        <f>IF($G$1&lt;5,0,IF(AND($D99="O",$E99="H"),$F99,IF(AND($D99="O",NOT($E99="H")),-$F99,IF($G99="O",$F99,IF(AND($E99="B",NOT($D99="O")),$F99/($G$1-1),IF($E99="X",$F99*AB99,0))))))</f>
        <v>0</v>
      </c>
      <c r="U99" s="153">
        <f>IF(AND($D99="V",$E99="H"),-$F99,IF(AND($D99="V",$E99="T"),$F99,0))</f>
        <v>0</v>
      </c>
      <c r="V99" s="152">
        <f>IF($G$1&lt;6,0,IF(AND($D99="V",$E99="H"),$F99,IF(AND($D99="V",NOT($E99="H")),-$F99,IF($G99="V",$F99,IF(AND($E99="B",NOT($D99="V")),$F99/($G$1-1),IF($E99="X",($F99*AC99)-#REF!,0))))))</f>
        <v>0</v>
      </c>
      <c r="W99" s="158">
        <f>IF(AND(D99="S",E99="H"),1,IF(AND(D99="B",E99="H"),2,IF(AND(D99="G",E99="A"),3,IF(AND(D99="G",E99="D"),4,IF(AND(D99="R",E99="A"),5,IF(AND(D99="R",E99="D"),6,IF(AND(D99="C",E99="A"),7,IF(AND(D99="C",E99="D"),8,IF(AND(D99="L",E99="A"),9,IF(AND(D99="L",E99="D"),10,IF(AND(D99="O",E99="A"),11,IF(AND(D99="O",E99="D"),12,IF(AND(D99="V",E99="A"),13,IF(AND(D99="V",E99="D"),14,0))))))))))))))</f>
        <v>0</v>
      </c>
      <c r="X99" s="159">
        <f>IF(NOT(SUMIF($W$6:$W99,1,$I$6:$I99)=0),(SUMIF($W$6:$W99,3,$F$6:$F99)-SUMIF($AE$6:$AE99,3,$F$6:$F99))/ABS(SUMIF($W$6:$W99,1,$I$6:$I99)),0)</f>
        <v>0</v>
      </c>
      <c r="Y99" s="159">
        <f>IF(NOT(SUMIF($W$6:$W99,1,$I$6:$I99)=0),(SUMIF($W$6:$W99,5,$F$6:$F99)-SUMIF($AE$6:$AE99,5,$F$6:$F99))/ABS(SUMIF($W$6:$W99,1,$I$6:$I99)),0)</f>
        <v>0</v>
      </c>
      <c r="Z99" s="159">
        <f>IF(NOT(SUMIF($W$6:$W99,1,$I$6:$I99)=0),(SUMIF($W$6:$W99,7,$F$6:$F99)-SUMIF($AE$6:$AE99,7,$F$6:$F99))/ABS(SUMIF($W$6:$W99,1,$I$6:$I99)),0)</f>
        <v>0</v>
      </c>
      <c r="AA99" s="159">
        <f>IF(NOT(SUMIF($W$6:$W99,1,$I$6:$I99)=0),(SUMIF($W$6:$W99,9,$F$6:$F99)-SUMIF($AE$6:$AE99,9,$F$6:$F99))/ABS(SUMIF($W$6:$W99,1,$I$6:$I99)),0)</f>
        <v>0</v>
      </c>
      <c r="AB99" s="159">
        <f>IF(NOT(SUMIF($W$6:$W99,1,$I$6:$I99)=0),(SUMIF($W$6:$W99,11,$F$6:$F99)-SUMIF($AE$6:$AE99,11,$F$6:$F99))/ABS(SUMIF($W$6:$W99,1,$I$6:$I99)),0)</f>
        <v>0</v>
      </c>
      <c r="AC99" s="159">
        <f>IF(NOT(SUMIF($W$6:$W99,1,$I$6:$I99)=0),(SUMIF($W$6:$W99,13,$F$6:$F99)-SUMIF($AE$6:$AE99,13,$F$6:$F99))/ABS(SUMIF($W$6:$W99,1,$I$6:$I99)),0)</f>
        <v>0</v>
      </c>
      <c r="AD99" s="159">
        <f>IF(SUM($W$6:$W99)+SUM($AE$6:$AE99)=0,0,1-X99-Y99-Z99-AA99-AB99-AC99)</f>
        <v>0</v>
      </c>
      <c r="AE99" s="160">
        <f>IF(AND($D99="S",$E99="T"),1,IF(AND($D99="B",$E99="A"),2,IF(AND($G99="G",$E99="A"),3,IF(AND($G99="G",$E99="D"),4,IF(AND($G99="R",$E99="A"),5,IF(AND($G99="R",$E99="D"),6,IF(AND($G99="C",$E99="A"),7,IF(AND($G99="C",$E99="D"),8,IF(AND($G99="L",$E99="A"),9,IF(AND($G99="L",$E99="D"),10,IF(AND($G99="O",$E99="A"),11,IF(AND($G99="O",$E99="D"),12,IF(AND($G99="V",$E99="A"),13,IF(AND($G99="V",$E99="D"),14,IF(AND($E99="A",$G99="B"),15,0)))))))))))))))</f>
        <v>0</v>
      </c>
      <c r="AF99" s="161">
        <f>IF(AND(D99="B",E99="H"),A99,IF(AND(G99="B",OR(E99="A",E99="D")),A99,0))</f>
        <v>0</v>
      </c>
    </row>
    <row r="100" ht="12.7" customHeight="1">
      <c r="A100" s="143">
        <f>IF($E100="H",-$F100,IF($E100="T",$F100,IF(AND($E100="A",$G100="B"),$F100,IF(AND(E100="D",G100="B"),F100*0.8,0))))</f>
        <v>0</v>
      </c>
      <c r="B100" s="144">
        <f>$B99-$A100</f>
        <v>0</v>
      </c>
      <c r="C100" s="144">
        <f>IF(OR($E100="Z",AND($E100="H",$D100="B")),$F100,IF(AND($D100="B",$E100="Ü"),-$F100,IF($E100="X",$F100*$AD100,IF(AND(E100="D",G100="B"),F100*0.2,IF(AND(D100="S",E100="H"),$F100*H100/100,0)))))</f>
        <v>0</v>
      </c>
      <c r="D100" s="145"/>
      <c r="E100" s="146"/>
      <c r="F100" s="147">
        <f>IF(AND(D100="G",E100="S"),ROUND(SUM($L$6:$L99)*H100/100,-2),IF(AND(D100="R",E100="S"),ROUND(SUM(N$6:N99)*H100/100,-2),IF(AND(D100="C",E100="S"),ROUND(SUM(P$6:P99)*H100/100,-2),IF(AND(D100="L",E100="S"),ROUND(SUM(R$6:R99)*H100/100,-2),IF(AND(D100="O",E100="S"),ROUND(SUM(T$6:T99)*H100/100,-2),IF(AND(D100="V",E100="S"),ROUND(SUM(V$6:V99)*H100/100,-2),IF(AND(D100="G",E100="Z"),ABS(ROUND(SUM(K$6:K99)*H100/100,-2)),IF(AND(D100="R",E100="Z"),ABS(ROUND(SUM(M$6:M99)*H100/100,-2)),IF(AND(D100="C",E100="Z"),ABS(ROUND(SUM(O$6:O99)*H100/100,-2)),IF(AND(D100="L",E100="Z"),ABS(ROUND(SUM(Q$6:Q99)*H100/100,-2)),IF(AND(D100="O",E100="Z"),ABS(ROUND(SUM(S$6:S99)*H100/100,-2)),IF(AND(D100="V",E100="Z"),ABS(ROUND(SUM(U$6:U99)*H100/100,-2)),IF(E100="X",ABS(ROUND(SUM(I$6:I99)*H100/100,-2)),IF(AND(D100="B",E100="H"),80000,0))))))))))))))</f>
        <v>0</v>
      </c>
      <c r="G100" s="148"/>
      <c r="H100" s="149">
        <v>5</v>
      </c>
      <c r="I100" s="144">
        <f>IF(AND($D100="S",$E100="H"),-$F100,IF(AND($D100="S",$E100="T"),$F100,0))</f>
        <v>0</v>
      </c>
      <c r="J100" s="150">
        <f>IF(AND($D100="S",OR($E100="Ü",$E100="T",$E100="A",$E100="D")),-$F100,IF(AND($G100="S",$E100="Ü"),$F100,IF(E100="S",$F100,IF(AND(D100="S",E100="H"),$F100*(100-H100)/100,IF(E100="X",-F100,0)))))</f>
        <v>0</v>
      </c>
      <c r="K100" s="151">
        <f>IF(AND($D100="G",$E100="H"),-$F100,IF(AND($D100="G",$E100="T"),$F100,0))</f>
        <v>0</v>
      </c>
      <c r="L100" s="152">
        <f>IF(AND($D100="G",$E100="H"),$F100,IF(AND($D100="G",NOT($E100="H")),-$F100,IF($G100="G",$F100,IF(AND($E100="B",NOT($D100="G")),$F100/($G$1-1),IF($E100="X",$F100*X100,0)))))</f>
        <v>0</v>
      </c>
      <c r="M100" s="153">
        <f>IF(AND($D100="R",$E100="H"),-$F100,IF(AND($D100="R",$E100="T"),$F100,0))</f>
        <v>0</v>
      </c>
      <c r="N100" s="152">
        <f>IF(AND($D100="R",$E100="H"),$F100,IF(AND($D100="R",NOT($E100="H")),-$F100,IF($G100="R",$F100,IF(AND($E100="B",NOT($D100="R")),$F100/($G$1-1),IF($E100="X",$F100*Y100,0)))))</f>
        <v>0</v>
      </c>
      <c r="O100" s="153">
        <f>IF(AND($D100="C",$E100="H"),-$F100,IF(AND($D100="C",$E100="T"),$F100,0))</f>
        <v>0</v>
      </c>
      <c r="P100" s="152">
        <f>IF($G$1&lt;3,0,IF(AND($D100="C",$E100="H"),$F100,IF(AND($D100="C",NOT($E100="H")),-$F100,IF($G100="C",$F100,IF(AND($E100="B",NOT($D100="C")),$F100/($G$1-1),IF($E100="X",$F100*Z100,0))))))</f>
        <v>0</v>
      </c>
      <c r="Q100" s="153">
        <f>IF(AND($D100="L",$E100="H"),-$F100,IF(AND($D100="L",$E100="T"),$F100,0))</f>
        <v>0</v>
      </c>
      <c r="R100" s="152">
        <f>IF($G$1&lt;4,0,IF(AND($D100="L",$E100="H"),$F100,IF(AND($D100="L",NOT($E100="H")),-$F100,IF($G100="L",$F100,IF(AND($E100="B",NOT($D100="L")),$F100/($G$1-1),IF($E100="X",$F100*AA100,0))))))</f>
        <v>0</v>
      </c>
      <c r="S100" s="153">
        <f>IF(AND($D100="O",$E100="H"),-$F100,IF(AND($D100="O",$E100="T"),$F100,0))</f>
        <v>0</v>
      </c>
      <c r="T100" s="152">
        <f>IF($G$1&lt;5,0,IF(AND($D100="O",$E100="H"),$F100,IF(AND($D100="O",NOT($E100="H")),-$F100,IF($G100="O",$F100,IF(AND($E100="B",NOT($D100="O")),$F100/($G$1-1),IF($E100="X",$F100*AB100,0))))))</f>
        <v>0</v>
      </c>
      <c r="U100" s="153">
        <f>IF(AND($D100="V",$E100="H"),-$F100,IF(AND($D100="V",$E100="T"),$F100,0))</f>
        <v>0</v>
      </c>
      <c r="V100" s="152">
        <f>IF($G$1&lt;6,0,IF(AND($D100="V",$E100="H"),$F100,IF(AND($D100="V",NOT($E100="H")),-$F100,IF($G100="V",$F100,IF(AND($E100="B",NOT($D100="V")),$F100/($G$1-1),IF($E100="X",($F100*AC100)-#REF!,0))))))</f>
        <v>0</v>
      </c>
      <c r="W100" s="154">
        <f>IF(AND(D100="S",E100="H"),1,IF(AND(D100="B",E100="H"),2,IF(AND(D100="G",E100="A"),3,IF(AND(D100="G",E100="D"),4,IF(AND(D100="R",E100="A"),5,IF(AND(D100="R",E100="D"),6,IF(AND(D100="C",E100="A"),7,IF(AND(D100="C",E100="D"),8,IF(AND(D100="L",E100="A"),9,IF(AND(D100="L",E100="D"),10,IF(AND(D100="O",E100="A"),11,IF(AND(D100="O",E100="D"),12,IF(AND(D100="V",E100="A"),13,IF(AND(D100="V",E100="D"),14,0))))))))))))))</f>
        <v>0</v>
      </c>
      <c r="X100" s="155">
        <f>IF(NOT(SUMIF($W$6:$W100,1,$I$6:$I100)=0),(SUMIF($W$6:$W100,3,$F$6:$F100)-SUMIF($AE$6:$AE100,3,$F$6:$F100))/ABS(SUMIF($W$6:$W100,1,$I$6:$I100)),0)</f>
        <v>0</v>
      </c>
      <c r="Y100" s="155">
        <f>IF(NOT(SUMIF($W$6:$W100,1,$I$6:$I100)=0),(SUMIF($W$6:$W100,5,$F$6:$F100)-SUMIF($AE$6:$AE100,5,$F$6:$F100))/ABS(SUMIF($W$6:$W100,1,$I$6:$I100)),0)</f>
        <v>0</v>
      </c>
      <c r="Z100" s="155">
        <f>IF(NOT(SUMIF($W$6:$W100,1,$I$6:$I100)=0),(SUMIF($W$6:$W100,7,$F$6:$F100)-SUMIF($AE$6:$AE100,7,$F$6:$F100))/ABS(SUMIF($W$6:$W100,1,$I$6:$I100)),0)</f>
        <v>0</v>
      </c>
      <c r="AA100" s="155">
        <f>IF(NOT(SUMIF($W$6:$W100,1,$I$6:$I100)=0),(SUMIF($W$6:$W100,9,$F$6:$F100)-SUMIF($AE$6:$AE100,9,$F$6:$F100))/ABS(SUMIF($W$6:$W100,1,$I$6:$I100)),0)</f>
        <v>0</v>
      </c>
      <c r="AB100" s="155">
        <f>IF(NOT(SUMIF($W$6:$W100,1,$I$6:$I100)=0),(SUMIF($W$6:$W100,11,$F$6:$F100)-SUMIF($AE$6:$AE100,11,$F$6:$F100))/ABS(SUMIF($W$6:$W100,1,$I$6:$I100)),0)</f>
        <v>0</v>
      </c>
      <c r="AC100" s="155">
        <f>IF(NOT(SUMIF($W$6:$W100,1,$I$6:$I100)=0),(SUMIF($W$6:$W100,13,$F$6:$F100)-SUMIF($AE$6:$AE100,13,$F$6:$F100))/ABS(SUMIF($W$6:$W100,1,$I$6:$I100)),0)</f>
        <v>0</v>
      </c>
      <c r="AD100" s="155">
        <f>IF(SUM($W$6:$W100)+SUM($AE$6:$AE100)=0,0,1-X100-Y100-Z100-AA100-AB100-AC100)</f>
        <v>0</v>
      </c>
      <c r="AE100" s="156">
        <f>IF(AND($D100="S",$E100="T"),1,IF(AND($D100="B",$E100="A"),2,IF(AND($G100="G",$E100="A"),3,IF(AND($G100="G",$E100="D"),4,IF(AND($G100="R",$E100="A"),5,IF(AND($G100="R",$E100="D"),6,IF(AND($G100="C",$E100="A"),7,IF(AND($G100="C",$E100="D"),8,IF(AND($G100="L",$E100="A"),9,IF(AND($G100="L",$E100="D"),10,IF(AND($G100="O",$E100="A"),11,IF(AND($G100="O",$E100="D"),12,IF(AND($G100="V",$E100="A"),13,IF(AND($G100="V",$E100="D"),14,IF(AND($E100="A",$G100="B"),15,0)))))))))))))))</f>
        <v>0</v>
      </c>
      <c r="AF100" s="157">
        <f>IF(AND(D100="B",E100="H"),A100,IF(AND(G100="B",OR(E100="A",E100="D")),A100,0))</f>
        <v>0</v>
      </c>
    </row>
    <row r="101" ht="12.7" customHeight="1">
      <c r="A101" s="143">
        <f>IF($E101="H",-$F101,IF($E101="T",$F101,IF(AND($E101="A",$G101="B"),$F101,IF(AND(E101="D",G101="B"),F101*0.8,0))))</f>
        <v>0</v>
      </c>
      <c r="B101" s="144">
        <f>$B100-$A101</f>
        <v>0</v>
      </c>
      <c r="C101" s="144">
        <f>IF(OR($E101="Z",AND($E101="H",$D101="B")),$F101,IF(AND($D101="B",$E101="Ü"),-$F101,IF($E101="X",$F101*$AD101,IF(AND(E101="D",G101="B"),F101*0.2,IF(AND(D101="S",E101="H"),$F101*H101/100,0)))))</f>
        <v>0</v>
      </c>
      <c r="D101" s="145"/>
      <c r="E101" s="146"/>
      <c r="F101" s="147">
        <f>IF(AND(D101="G",E101="S"),ROUND(SUM($L$6:$L100)*H101/100,-2),IF(AND(D101="R",E101="S"),ROUND(SUM(N$6:N100)*H101/100,-2),IF(AND(D101="C",E101="S"),ROUND(SUM(P$6:P100)*H101/100,-2),IF(AND(D101="L",E101="S"),ROUND(SUM(R$6:R100)*H101/100,-2),IF(AND(D101="O",E101="S"),ROUND(SUM(T$6:T100)*H101/100,-2),IF(AND(D101="V",E101="S"),ROUND(SUM(V$6:V100)*H101/100,-2),IF(AND(D101="G",E101="Z"),ABS(ROUND(SUM(K$6:K100)*H101/100,-2)),IF(AND(D101="R",E101="Z"),ABS(ROUND(SUM(M$6:M100)*H101/100,-2)),IF(AND(D101="C",E101="Z"),ABS(ROUND(SUM(O$6:O100)*H101/100,-2)),IF(AND(D101="L",E101="Z"),ABS(ROUND(SUM(Q$6:Q100)*H101/100,-2)),IF(AND(D101="O",E101="Z"),ABS(ROUND(SUM(S$6:S100)*H101/100,-2)),IF(AND(D101="V",E101="Z"),ABS(ROUND(SUM(U$6:U100)*H101/100,-2)),IF(E101="X",ABS(ROUND(SUM(I$6:I100)*H101/100,-2)),IF(AND(D101="B",E101="H"),80000,0))))))))))))))</f>
        <v>0</v>
      </c>
      <c r="G101" s="148"/>
      <c r="H101" s="149">
        <v>5</v>
      </c>
      <c r="I101" s="144">
        <f>IF(AND($D101="S",$E101="H"),-$F101,IF(AND($D101="S",$E101="T"),$F101,0))</f>
        <v>0</v>
      </c>
      <c r="J101" s="150">
        <f>IF(AND($D101="S",OR($E101="Ü",$E101="T",$E101="A",$E101="D")),-$F101,IF(AND($G101="S",$E101="Ü"),$F101,IF(E101="S",$F101,IF(AND(D101="S",E101="H"),$F101*(100-H101)/100,IF(E101="X",-F101,0)))))</f>
        <v>0</v>
      </c>
      <c r="K101" s="151">
        <f>IF(AND($D101="G",$E101="H"),-$F101,IF(AND($D101="G",$E101="T"),$F101,0))</f>
        <v>0</v>
      </c>
      <c r="L101" s="152">
        <f>IF(AND($D101="G",$E101="H"),$F101,IF(AND($D101="G",NOT($E101="H")),-$F101,IF($G101="G",$F101,IF(AND($E101="B",NOT($D101="G")),$F101/($G$1-1),IF($E101="X",$F101*X101,0)))))</f>
        <v>0</v>
      </c>
      <c r="M101" s="153">
        <f>IF(AND($D101="R",$E101="H"),-$F101,IF(AND($D101="R",$E101="T"),$F101,0))</f>
        <v>0</v>
      </c>
      <c r="N101" s="152">
        <f>IF(AND($D101="R",$E101="H"),$F101,IF(AND($D101="R",NOT($E101="H")),-$F101,IF($G101="R",$F101,IF(AND($E101="B",NOT($D101="R")),$F101/($G$1-1),IF($E101="X",$F101*Y101,0)))))</f>
        <v>0</v>
      </c>
      <c r="O101" s="153">
        <f>IF(AND($D101="C",$E101="H"),-$F101,IF(AND($D101="C",$E101="T"),$F101,0))</f>
        <v>0</v>
      </c>
      <c r="P101" s="152">
        <f>IF($G$1&lt;3,0,IF(AND($D101="C",$E101="H"),$F101,IF(AND($D101="C",NOT($E101="H")),-$F101,IF($G101="C",$F101,IF(AND($E101="B",NOT($D101="C")),$F101/($G$1-1),IF($E101="X",$F101*Z101,0))))))</f>
        <v>0</v>
      </c>
      <c r="Q101" s="153">
        <f>IF(AND($D101="L",$E101="H"),-$F101,IF(AND($D101="L",$E101="T"),$F101,0))</f>
        <v>0</v>
      </c>
      <c r="R101" s="152">
        <f>IF($G$1&lt;4,0,IF(AND($D101="L",$E101="H"),$F101,IF(AND($D101="L",NOT($E101="H")),-$F101,IF($G101="L",$F101,IF(AND($E101="B",NOT($D101="L")),$F101/($G$1-1),IF($E101="X",$F101*AA101,0))))))</f>
        <v>0</v>
      </c>
      <c r="S101" s="153">
        <f>IF(AND($D101="O",$E101="H"),-$F101,IF(AND($D101="O",$E101="T"),$F101,0))</f>
        <v>0</v>
      </c>
      <c r="T101" s="152">
        <f>IF($G$1&lt;5,0,IF(AND($D101="O",$E101="H"),$F101,IF(AND($D101="O",NOT($E101="H")),-$F101,IF($G101="O",$F101,IF(AND($E101="B",NOT($D101="O")),$F101/($G$1-1),IF($E101="X",$F101*AB101,0))))))</f>
        <v>0</v>
      </c>
      <c r="U101" s="153">
        <f>IF(AND($D101="V",$E101="H"),-$F101,IF(AND($D101="V",$E101="T"),$F101,0))</f>
        <v>0</v>
      </c>
      <c r="V101" s="152">
        <f>IF($G$1&lt;6,0,IF(AND($D101="V",$E101="H"),$F101,IF(AND($D101="V",NOT($E101="H")),-$F101,IF($G101="V",$F101,IF(AND($E101="B",NOT($D101="V")),$F101/($G$1-1),IF($E101="X",($F101*AC101)-#REF!,0))))))</f>
        <v>0</v>
      </c>
      <c r="W101" s="158">
        <f>IF(AND(D101="S",E101="H"),1,IF(AND(D101="B",E101="H"),2,IF(AND(D101="G",E101="A"),3,IF(AND(D101="G",E101="D"),4,IF(AND(D101="R",E101="A"),5,IF(AND(D101="R",E101="D"),6,IF(AND(D101="C",E101="A"),7,IF(AND(D101="C",E101="D"),8,IF(AND(D101="L",E101="A"),9,IF(AND(D101="L",E101="D"),10,IF(AND(D101="O",E101="A"),11,IF(AND(D101="O",E101="D"),12,IF(AND(D101="V",E101="A"),13,IF(AND(D101="V",E101="D"),14,0))))))))))))))</f>
        <v>0</v>
      </c>
      <c r="X101" s="159">
        <f>IF(NOT(SUMIF($W$6:$W101,1,$I$6:$I101)=0),(SUMIF($W$6:$W101,3,$F$6:$F101)-SUMIF($AE$6:$AE101,3,$F$6:$F101))/ABS(SUMIF($W$6:$W101,1,$I$6:$I101)),0)</f>
        <v>0</v>
      </c>
      <c r="Y101" s="159">
        <f>IF(NOT(SUMIF($W$6:$W101,1,$I$6:$I101)=0),(SUMIF($W$6:$W101,5,$F$6:$F101)-SUMIF($AE$6:$AE101,5,$F$6:$F101))/ABS(SUMIF($W$6:$W101,1,$I$6:$I101)),0)</f>
        <v>0</v>
      </c>
      <c r="Z101" s="159">
        <f>IF(NOT(SUMIF($W$6:$W101,1,$I$6:$I101)=0),(SUMIF($W$6:$W101,7,$F$6:$F101)-SUMIF($AE$6:$AE101,7,$F$6:$F101))/ABS(SUMIF($W$6:$W101,1,$I$6:$I101)),0)</f>
        <v>0</v>
      </c>
      <c r="AA101" s="159">
        <f>IF(NOT(SUMIF($W$6:$W101,1,$I$6:$I101)=0),(SUMIF($W$6:$W101,9,$F$6:$F101)-SUMIF($AE$6:$AE101,9,$F$6:$F101))/ABS(SUMIF($W$6:$W101,1,$I$6:$I101)),0)</f>
        <v>0</v>
      </c>
      <c r="AB101" s="159">
        <f>IF(NOT(SUMIF($W$6:$W101,1,$I$6:$I101)=0),(SUMIF($W$6:$W101,11,$F$6:$F101)-SUMIF($AE$6:$AE101,11,$F$6:$F101))/ABS(SUMIF($W$6:$W101,1,$I$6:$I101)),0)</f>
        <v>0</v>
      </c>
      <c r="AC101" s="159">
        <f>IF(NOT(SUMIF($W$6:$W101,1,$I$6:$I101)=0),(SUMIF($W$6:$W101,13,$F$6:$F101)-SUMIF($AE$6:$AE101,13,$F$6:$F101))/ABS(SUMIF($W$6:$W101,1,$I$6:$I101)),0)</f>
        <v>0</v>
      </c>
      <c r="AD101" s="159">
        <f>IF(SUM($W$6:$W101)+SUM($AE$6:$AE101)=0,0,1-X101-Y101-Z101-AA101-AB101-AC101)</f>
        <v>0</v>
      </c>
      <c r="AE101" s="160">
        <f>IF(AND($D101="S",$E101="T"),1,IF(AND($D101="B",$E101="A"),2,IF(AND($G101="G",$E101="A"),3,IF(AND($G101="G",$E101="D"),4,IF(AND($G101="R",$E101="A"),5,IF(AND($G101="R",$E101="D"),6,IF(AND($G101="C",$E101="A"),7,IF(AND($G101="C",$E101="D"),8,IF(AND($G101="L",$E101="A"),9,IF(AND($G101="L",$E101="D"),10,IF(AND($G101="O",$E101="A"),11,IF(AND($G101="O",$E101="D"),12,IF(AND($G101="V",$E101="A"),13,IF(AND($G101="V",$E101="D"),14,IF(AND($E101="A",$G101="B"),15,0)))))))))))))))</f>
        <v>0</v>
      </c>
      <c r="AF101" s="161">
        <f>IF(AND(D101="B",E101="H"),A101,IF(AND(G101="B",OR(E101="A",E101="D")),A101,0))</f>
        <v>0</v>
      </c>
    </row>
    <row r="102" ht="12.7" customHeight="1">
      <c r="A102" s="143">
        <f>IF($E102="H",-$F102,IF($E102="T",$F102,IF(AND($E102="A",$G102="B"),$F102,IF(AND(E102="D",G102="B"),F102*0.8,0))))</f>
        <v>0</v>
      </c>
      <c r="B102" s="144">
        <f>$B101-$A102</f>
        <v>0</v>
      </c>
      <c r="C102" s="144">
        <f>IF(OR($E102="Z",AND($E102="H",$D102="B")),$F102,IF(AND($D102="B",$E102="Ü"),-$F102,IF($E102="X",$F102*$AD102,IF(AND(E102="D",G102="B"),F102*0.2,IF(AND(D102="S",E102="H"),$F102*H102/100,0)))))</f>
        <v>0</v>
      </c>
      <c r="D102" s="145"/>
      <c r="E102" s="146"/>
      <c r="F102" s="147">
        <f>IF(AND(D102="G",E102="S"),ROUND(SUM($L$6:$L101)*H102/100,-2),IF(AND(D102="R",E102="S"),ROUND(SUM(N$6:N101)*H102/100,-2),IF(AND(D102="C",E102="S"),ROUND(SUM(P$6:P101)*H102/100,-2),IF(AND(D102="L",E102="S"),ROUND(SUM(R$6:R101)*H102/100,-2),IF(AND(D102="O",E102="S"),ROUND(SUM(T$6:T101)*H102/100,-2),IF(AND(D102="V",E102="S"),ROUND(SUM(V$6:V101)*H102/100,-2),IF(AND(D102="G",E102="Z"),ABS(ROUND(SUM(K$6:K101)*H102/100,-2)),IF(AND(D102="R",E102="Z"),ABS(ROUND(SUM(M$6:M101)*H102/100,-2)),IF(AND(D102="C",E102="Z"),ABS(ROUND(SUM(O$6:O101)*H102/100,-2)),IF(AND(D102="L",E102="Z"),ABS(ROUND(SUM(Q$6:Q101)*H102/100,-2)),IF(AND(D102="O",E102="Z"),ABS(ROUND(SUM(S$6:S101)*H102/100,-2)),IF(AND(D102="V",E102="Z"),ABS(ROUND(SUM(U$6:U101)*H102/100,-2)),IF(E102="X",ABS(ROUND(SUM(I$6:I101)*H102/100,-2)),IF(AND(D102="B",E102="H"),80000,0))))))))))))))</f>
        <v>0</v>
      </c>
      <c r="G102" s="148"/>
      <c r="H102" s="149">
        <v>5</v>
      </c>
      <c r="I102" s="144">
        <f>IF(AND($D102="S",$E102="H"),-$F102,IF(AND($D102="S",$E102="T"),$F102,0))</f>
        <v>0</v>
      </c>
      <c r="J102" s="150">
        <f>IF(AND($D102="S",OR($E102="Ü",$E102="T",$E102="A",$E102="D")),-$F102,IF(AND($G102="S",$E102="Ü"),$F102,IF(E102="S",$F102,IF(AND(D102="S",E102="H"),$F102*(100-H102)/100,IF(E102="X",-F102,0)))))</f>
        <v>0</v>
      </c>
      <c r="K102" s="151">
        <f>IF(AND($D102="G",$E102="H"),-$F102,IF(AND($D102="G",$E102="T"),$F102,0))</f>
        <v>0</v>
      </c>
      <c r="L102" s="152">
        <f>IF(AND($D102="G",$E102="H"),$F102,IF(AND($D102="G",NOT($E102="H")),-$F102,IF($G102="G",$F102,IF(AND($E102="B",NOT($D102="G")),$F102/($G$1-1),IF($E102="X",$F102*X102,0)))))</f>
        <v>0</v>
      </c>
      <c r="M102" s="153">
        <f>IF(AND($D102="R",$E102="H"),-$F102,IF(AND($D102="R",$E102="T"),$F102,0))</f>
        <v>0</v>
      </c>
      <c r="N102" s="152">
        <f>IF(AND($D102="R",$E102="H"),$F102,IF(AND($D102="R",NOT($E102="H")),-$F102,IF($G102="R",$F102,IF(AND($E102="B",NOT($D102="R")),$F102/($G$1-1),IF($E102="X",$F102*Y102,0)))))</f>
        <v>0</v>
      </c>
      <c r="O102" s="153">
        <f>IF(AND($D102="C",$E102="H"),-$F102,IF(AND($D102="C",$E102="T"),$F102,0))</f>
        <v>0</v>
      </c>
      <c r="P102" s="152">
        <f>IF($G$1&lt;3,0,IF(AND($D102="C",$E102="H"),$F102,IF(AND($D102="C",NOT($E102="H")),-$F102,IF($G102="C",$F102,IF(AND($E102="B",NOT($D102="C")),$F102/($G$1-1),IF($E102="X",$F102*Z102,0))))))</f>
        <v>0</v>
      </c>
      <c r="Q102" s="153">
        <f>IF(AND($D102="L",$E102="H"),-$F102,IF(AND($D102="L",$E102="T"),$F102,0))</f>
        <v>0</v>
      </c>
      <c r="R102" s="152">
        <f>IF($G$1&lt;4,0,IF(AND($D102="L",$E102="H"),$F102,IF(AND($D102="L",NOT($E102="H")),-$F102,IF($G102="L",$F102,IF(AND($E102="B",NOT($D102="L")),$F102/($G$1-1),IF($E102="X",$F102*AA102,0))))))</f>
        <v>0</v>
      </c>
      <c r="S102" s="153">
        <f>IF(AND($D102="O",$E102="H"),-$F102,IF(AND($D102="O",$E102="T"),$F102,0))</f>
        <v>0</v>
      </c>
      <c r="T102" s="152">
        <f>IF($G$1&lt;5,0,IF(AND($D102="O",$E102="H"),$F102,IF(AND($D102="O",NOT($E102="H")),-$F102,IF($G102="O",$F102,IF(AND($E102="B",NOT($D102="O")),$F102/($G$1-1),IF($E102="X",$F102*AB102,0))))))</f>
        <v>0</v>
      </c>
      <c r="U102" s="153">
        <f>IF(AND($D102="V",$E102="H"),-$F102,IF(AND($D102="V",$E102="T"),$F102,0))</f>
        <v>0</v>
      </c>
      <c r="V102" s="152">
        <f>IF($G$1&lt;6,0,IF(AND($D102="V",$E102="H"),$F102,IF(AND($D102="V",NOT($E102="H")),-$F102,IF($G102="V",$F102,IF(AND($E102="B",NOT($D102="V")),$F102/($G$1-1),IF($E102="X",($F102*AC102)-#REF!,0))))))</f>
        <v>0</v>
      </c>
      <c r="W102" s="154">
        <f>IF(AND(D102="S",E102="H"),1,IF(AND(D102="B",E102="H"),2,IF(AND(D102="G",E102="A"),3,IF(AND(D102="G",E102="D"),4,IF(AND(D102="R",E102="A"),5,IF(AND(D102="R",E102="D"),6,IF(AND(D102="C",E102="A"),7,IF(AND(D102="C",E102="D"),8,IF(AND(D102="L",E102="A"),9,IF(AND(D102="L",E102="D"),10,IF(AND(D102="O",E102="A"),11,IF(AND(D102="O",E102="D"),12,IF(AND(D102="V",E102="A"),13,IF(AND(D102="V",E102="D"),14,0))))))))))))))</f>
        <v>0</v>
      </c>
      <c r="X102" s="155">
        <f>IF(NOT(SUMIF($W$6:$W102,1,$I$6:$I102)=0),(SUMIF($W$6:$W102,3,$F$6:$F102)-SUMIF($AE$6:$AE102,3,$F$6:$F102))/ABS(SUMIF($W$6:$W102,1,$I$6:$I102)),0)</f>
        <v>0</v>
      </c>
      <c r="Y102" s="155">
        <f>IF(NOT(SUMIF($W$6:$W102,1,$I$6:$I102)=0),(SUMIF($W$6:$W102,5,$F$6:$F102)-SUMIF($AE$6:$AE102,5,$F$6:$F102))/ABS(SUMIF($W$6:$W102,1,$I$6:$I102)),0)</f>
        <v>0</v>
      </c>
      <c r="Z102" s="155">
        <f>IF(NOT(SUMIF($W$6:$W102,1,$I$6:$I102)=0),(SUMIF($W$6:$W102,7,$F$6:$F102)-SUMIF($AE$6:$AE102,7,$F$6:$F102))/ABS(SUMIF($W$6:$W102,1,$I$6:$I102)),0)</f>
        <v>0</v>
      </c>
      <c r="AA102" s="155">
        <f>IF(NOT(SUMIF($W$6:$W102,1,$I$6:$I102)=0),(SUMIF($W$6:$W102,9,$F$6:$F102)-SUMIF($AE$6:$AE102,9,$F$6:$F102))/ABS(SUMIF($W$6:$W102,1,$I$6:$I102)),0)</f>
        <v>0</v>
      </c>
      <c r="AB102" s="155">
        <f>IF(NOT(SUMIF($W$6:$W102,1,$I$6:$I102)=0),(SUMIF($W$6:$W102,11,$F$6:$F102)-SUMIF($AE$6:$AE102,11,$F$6:$F102))/ABS(SUMIF($W$6:$W102,1,$I$6:$I102)),0)</f>
        <v>0</v>
      </c>
      <c r="AC102" s="155">
        <f>IF(NOT(SUMIF($W$6:$W102,1,$I$6:$I102)=0),(SUMIF($W$6:$W102,13,$F$6:$F102)-SUMIF($AE$6:$AE102,13,$F$6:$F102))/ABS(SUMIF($W$6:$W102,1,$I$6:$I102)),0)</f>
        <v>0</v>
      </c>
      <c r="AD102" s="155">
        <f>IF(SUM($W$6:$W102)+SUM($AE$6:$AE102)=0,0,1-X102-Y102-Z102-AA102-AB102-AC102)</f>
        <v>0</v>
      </c>
      <c r="AE102" s="156">
        <f>IF(AND($D102="S",$E102="T"),1,IF(AND($D102="B",$E102="A"),2,IF(AND($G102="G",$E102="A"),3,IF(AND($G102="G",$E102="D"),4,IF(AND($G102="R",$E102="A"),5,IF(AND($G102="R",$E102="D"),6,IF(AND($G102="C",$E102="A"),7,IF(AND($G102="C",$E102="D"),8,IF(AND($G102="L",$E102="A"),9,IF(AND($G102="L",$E102="D"),10,IF(AND($G102="O",$E102="A"),11,IF(AND($G102="O",$E102="D"),12,IF(AND($G102="V",$E102="A"),13,IF(AND($G102="V",$E102="D"),14,IF(AND($E102="A",$G102="B"),15,0)))))))))))))))</f>
        <v>0</v>
      </c>
      <c r="AF102" s="157">
        <f>IF(AND(D102="B",E102="H"),A102,IF(AND(G102="B",OR(E102="A",E102="D")),A102,0))</f>
        <v>0</v>
      </c>
    </row>
    <row r="103" ht="12.7" customHeight="1">
      <c r="A103" s="143">
        <f>IF($E103="H",-$F103,IF($E103="T",$F103,IF(AND($E103="A",$G103="B"),$F103,IF(AND(E103="D",G103="B"),F103*0.8,0))))</f>
        <v>0</v>
      </c>
      <c r="B103" s="144">
        <f>$B102-$A103</f>
        <v>0</v>
      </c>
      <c r="C103" s="144">
        <f>IF(OR($E103="Z",AND($E103="H",$D103="B")),$F103,IF(AND($D103="B",$E103="Ü"),-$F103,IF($E103="X",$F103*$AD103,IF(AND(E103="D",G103="B"),F103*0.2,IF(AND(D103="S",E103="H"),$F103*H103/100,0)))))</f>
        <v>0</v>
      </c>
      <c r="D103" s="145"/>
      <c r="E103" s="146"/>
      <c r="F103" s="147">
        <f>IF(AND(D103="G",E103="S"),ROUND(SUM($L$6:$L102)*H103/100,-2),IF(AND(D103="R",E103="S"),ROUND(SUM(N$6:N102)*H103/100,-2),IF(AND(D103="C",E103="S"),ROUND(SUM(P$6:P102)*H103/100,-2),IF(AND(D103="L",E103="S"),ROUND(SUM(R$6:R102)*H103/100,-2),IF(AND(D103="O",E103="S"),ROUND(SUM(T$6:T102)*H103/100,-2),IF(AND(D103="V",E103="S"),ROUND(SUM(V$6:V102)*H103/100,-2),IF(AND(D103="G",E103="Z"),ABS(ROUND(SUM(K$6:K102)*H103/100,-2)),IF(AND(D103="R",E103="Z"),ABS(ROUND(SUM(M$6:M102)*H103/100,-2)),IF(AND(D103="C",E103="Z"),ABS(ROUND(SUM(O$6:O102)*H103/100,-2)),IF(AND(D103="L",E103="Z"),ABS(ROUND(SUM(Q$6:Q102)*H103/100,-2)),IF(AND(D103="O",E103="Z"),ABS(ROUND(SUM(S$6:S102)*H103/100,-2)),IF(AND(D103="V",E103="Z"),ABS(ROUND(SUM(U$6:U102)*H103/100,-2)),IF(E103="X",ABS(ROUND(SUM(I$6:I102)*H103/100,-2)),IF(AND(D103="B",E103="H"),80000,0))))))))))))))</f>
        <v>0</v>
      </c>
      <c r="G103" s="148"/>
      <c r="H103" s="149">
        <f>IF(AND(E65="S"),H64,H65)</f>
        <v>5</v>
      </c>
      <c r="I103" s="144">
        <f>IF(AND($D103="S",$E103="H"),-$F103,IF(AND($D103="S",$E103="T"),$F103,0))</f>
        <v>0</v>
      </c>
      <c r="J103" s="150">
        <f>IF(AND($D103="S",OR($E103="Ü",$E103="T",$E103="A",$E103="D")),-$F103,IF(AND($G103="S",$E103="Ü"),$F103,IF(E103="S",$F103,IF(AND(D103="S",E103="H"),$F103*(100-H103)/100,IF(E103="X",-F103,0)))))</f>
        <v>0</v>
      </c>
      <c r="K103" s="151">
        <f>IF(AND($D103="G",$E103="H"),-$F103,IF(AND($D103="G",$E103="T"),$F103,0))</f>
        <v>0</v>
      </c>
      <c r="L103" s="152">
        <f>IF(AND($D103="G",$E103="H"),$F103,IF(AND($D103="G",NOT($E103="H")),-$F103,IF($G103="G",$F103,IF(AND($E103="B",NOT($D103="G")),$F103/($G$1-1),IF($E103="X",$F103*X103,0)))))</f>
        <v>0</v>
      </c>
      <c r="M103" s="153">
        <f>IF(AND($D103="R",$E103="H"),-$F103,IF(AND($D103="R",$E103="T"),$F103,0))</f>
        <v>0</v>
      </c>
      <c r="N103" s="152">
        <f>IF(AND($D103="R",$E103="H"),$F103,IF(AND($D103="R",NOT($E103="H")),-$F103,IF($G103="R",$F103,IF(AND($E103="B",NOT($D103="R")),$F103/($G$1-1),IF($E103="X",$F103*Y103,0)))))</f>
        <v>0</v>
      </c>
      <c r="O103" s="153">
        <f>IF(AND($D103="C",$E103="H"),-$F103,IF(AND($D103="C",$E103="T"),$F103,0))</f>
        <v>0</v>
      </c>
      <c r="P103" s="152">
        <f>IF($G$1&lt;3,0,IF(AND($D103="C",$E103="H"),$F103,IF(AND($D103="C",NOT($E103="H")),-$F103,IF($G103="C",$F103,IF(AND($E103="B",NOT($D103="C")),$F103/($G$1-1),IF($E103="X",$F103*Z103,0))))))</f>
        <v>0</v>
      </c>
      <c r="Q103" s="153">
        <f>IF(AND($D103="L",$E103="H"),-$F103,IF(AND($D103="L",$E103="T"),$F103,0))</f>
        <v>0</v>
      </c>
      <c r="R103" s="152">
        <f>IF($G$1&lt;4,0,IF(AND($D103="L",$E103="H"),$F103,IF(AND($D103="L",NOT($E103="H")),-$F103,IF($G103="L",$F103,IF(AND($E103="B",NOT($D103="L")),$F103/($G$1-1),IF($E103="X",$F103*AA103,0))))))</f>
        <v>0</v>
      </c>
      <c r="S103" s="153">
        <f>IF(AND($D103="O",$E103="H"),-$F103,IF(AND($D103="O",$E103="T"),$F103,0))</f>
        <v>0</v>
      </c>
      <c r="T103" s="152">
        <f>IF($G$1&lt;5,0,IF(AND($D103="O",$E103="H"),$F103,IF(AND($D103="O",NOT($E103="H")),-$F103,IF($G103="O",$F103,IF(AND($E103="B",NOT($D103="O")),$F103/($G$1-1),IF($E103="X",$F103*AB103,0))))))</f>
        <v>0</v>
      </c>
      <c r="U103" s="153">
        <f>IF(AND($D103="V",$E103="H"),-$F103,IF(AND($D103="V",$E103="T"),$F103,0))</f>
        <v>0</v>
      </c>
      <c r="V103" s="152">
        <f>IF($G$1&lt;6,0,IF(AND($D103="V",$E103="H"),$F103,IF(AND($D103="V",NOT($E103="H")),-$F103,IF($G103="V",$F103,IF(AND($E103="B",NOT($D103="V")),$F103/($G$1-1),IF($E103="X",($F103*AC103)-#REF!,0))))))</f>
        <v>0</v>
      </c>
      <c r="W103" s="158">
        <f>IF(AND(D103="S",E103="H"),1,IF(AND(D103="B",E103="H"),2,IF(AND(D103="G",E103="A"),3,IF(AND(D103="G",E103="D"),4,IF(AND(D103="R",E103="A"),5,IF(AND(D103="R",E103="D"),6,IF(AND(D103="C",E103="A"),7,IF(AND(D103="C",E103="D"),8,IF(AND(D103="L",E103="A"),9,IF(AND(D103="L",E103="D"),10,IF(AND(D103="O",E103="A"),11,IF(AND(D103="O",E103="D"),12,IF(AND(D103="V",E103="A"),13,IF(AND(D103="V",E103="D"),14,0))))))))))))))</f>
        <v>0</v>
      </c>
      <c r="X103" s="159">
        <f>IF(NOT(SUMIF($W$6:$W103,1,$I$6:$I103)=0),(SUMIF($W$6:$W103,3,$F$6:$F103)-SUMIF($AE$6:$AE103,3,$F$6:$F103))/ABS(SUMIF($W$6:$W103,1,$I$6:$I103)),0)</f>
        <v>0</v>
      </c>
      <c r="Y103" s="159">
        <f>IF(NOT(SUMIF($W$6:$W103,1,$I$6:$I103)=0),(SUMIF($W$6:$W103,5,$F$6:$F103)-SUMIF($AE$6:$AE103,5,$F$6:$F103))/ABS(SUMIF($W$6:$W103,1,$I$6:$I103)),0)</f>
        <v>0</v>
      </c>
      <c r="Z103" s="159">
        <f>IF(NOT(SUMIF($W$6:$W103,1,$I$6:$I103)=0),(SUMIF($W$6:$W103,7,$F$6:$F103)-SUMIF($AE$6:$AE103,7,$F$6:$F103))/ABS(SUMIF($W$6:$W103,1,$I$6:$I103)),0)</f>
        <v>0</v>
      </c>
      <c r="AA103" s="159">
        <f>IF(NOT(SUMIF($W$6:$W103,1,$I$6:$I103)=0),(SUMIF($W$6:$W103,9,$F$6:$F103)-SUMIF($AE$6:$AE103,9,$F$6:$F103))/ABS(SUMIF($W$6:$W103,1,$I$6:$I103)),0)</f>
        <v>0</v>
      </c>
      <c r="AB103" s="159">
        <f>IF(NOT(SUMIF($W$6:$W103,1,$I$6:$I103)=0),(SUMIF($W$6:$W103,11,$F$6:$F103)-SUMIF($AE$6:$AE103,11,$F$6:$F103))/ABS(SUMIF($W$6:$W103,1,$I$6:$I103)),0)</f>
        <v>0</v>
      </c>
      <c r="AC103" s="159">
        <f>IF(NOT(SUMIF($W$6:$W103,1,$I$6:$I103)=0),(SUMIF($W$6:$W103,13,$F$6:$F103)-SUMIF($AE$6:$AE103,13,$F$6:$F103))/ABS(SUMIF($W$6:$W103,1,$I$6:$I103)),0)</f>
        <v>0</v>
      </c>
      <c r="AD103" s="159">
        <f>IF(SUM($W$6:$W103)+SUM($AE$6:$AE103)=0,0,1-X103-Y103-Z103-AA103-AB103-AC103)</f>
        <v>0</v>
      </c>
      <c r="AE103" s="160">
        <f>IF(AND($D103="S",$E103="T"),1,IF(AND($D103="B",$E103="A"),2,IF(AND($G103="G",$E103="A"),3,IF(AND($G103="G",$E103="D"),4,IF(AND($G103="R",$E103="A"),5,IF(AND($G103="R",$E103="D"),6,IF(AND($G103="C",$E103="A"),7,IF(AND($G103="C",$E103="D"),8,IF(AND($G103="L",$E103="A"),9,IF(AND($G103="L",$E103="D"),10,IF(AND($G103="O",$E103="A"),11,IF(AND($G103="O",$E103="D"),12,IF(AND($G103="V",$E103="A"),13,IF(AND($G103="V",$E103="D"),14,IF(AND($E103="A",$G103="B"),15,0)))))))))))))))</f>
        <v>0</v>
      </c>
      <c r="AF103" s="161">
        <f>IF(AND(D103="B",E103="H"),A103,IF(AND(G103="B",OR(E103="A",E103="D")),A103,0))</f>
        <v>0</v>
      </c>
    </row>
    <row r="104" ht="12.7" customHeight="1">
      <c r="A104" s="143">
        <f>IF($E104="H",-$F104,IF($E104="T",$F104,IF(AND($E104="A",$G104="B"),$F104,IF(AND(E104="D",G104="B"),F104*0.8,0))))</f>
        <v>0</v>
      </c>
      <c r="B104" s="144">
        <f>$B103-$A104</f>
        <v>0</v>
      </c>
      <c r="C104" s="144">
        <f>IF(OR($E104="Z",AND($E104="H",$D104="B")),$F104,IF(AND($D104="B",$E104="Ü"),-$F104,IF($E104="X",$F104*$AD104,IF(AND(E104="D",G104="B"),F104*0.2,IF(AND(D104="S",E104="H"),$F104*H104/100,0)))))</f>
        <v>0</v>
      </c>
      <c r="D104" s="145"/>
      <c r="E104" s="146"/>
      <c r="F104" s="147">
        <f>IF(AND(D104="G",E104="S"),ROUND(SUM($L$6:$L103)*H104/100,-2),IF(AND(D104="R",E104="S"),ROUND(SUM(N$6:N103)*H104/100,-2),IF(AND(D104="C",E104="S"),ROUND(SUM(P$6:P103)*H104/100,-2),IF(AND(D104="L",E104="S"),ROUND(SUM(R$6:R103)*H104/100,-2),IF(AND(D104="O",E104="S"),ROUND(SUM(T$6:T103)*H104/100,-2),IF(AND(D104="V",E104="S"),ROUND(SUM(V$6:V103)*H104/100,-2),IF(AND(D104="G",E104="Z"),ABS(ROUND(SUM(K$6:K103)*H104/100,-2)),IF(AND(D104="R",E104="Z"),ABS(ROUND(SUM(M$6:M103)*H104/100,-2)),IF(AND(D104="C",E104="Z"),ABS(ROUND(SUM(O$6:O103)*H104/100,-2)),IF(AND(D104="L",E104="Z"),ABS(ROUND(SUM(Q$6:Q103)*H104/100,-2)),IF(AND(D104="O",E104="Z"),ABS(ROUND(SUM(S$6:S103)*H104/100,-2)),IF(AND(D104="V",E104="Z"),ABS(ROUND(SUM(U$6:U103)*H104/100,-2)),IF(E104="X",ABS(ROUND(SUM(I$6:I103)*H104/100,-2)),IF(AND(D104="B",E104="H"),80000,0))))))))))))))</f>
        <v>0</v>
      </c>
      <c r="G104" s="148"/>
      <c r="H104" s="149">
        <v>5</v>
      </c>
      <c r="I104" s="144">
        <f>IF(AND($D104="S",$E104="H"),-$F104,IF(AND($D104="S",$E104="T"),$F104,0))</f>
        <v>0</v>
      </c>
      <c r="J104" s="150">
        <f>IF(AND($D104="S",OR($E104="Ü",$E104="T",$E104="A",$E104="D")),-$F104,IF(AND($G104="S",$E104="Ü"),$F104,IF(E104="S",$F104,IF(AND(D104="S",E104="H"),$F104*(100-H104)/100,IF(E104="X",-F104,0)))))</f>
        <v>0</v>
      </c>
      <c r="K104" s="151">
        <f>IF(AND($D104="G",$E104="H"),-$F104,IF(AND($D104="G",$E104="T"),$F104,0))</f>
        <v>0</v>
      </c>
      <c r="L104" s="152">
        <f>IF(AND($D104="G",$E104="H"),$F104,IF(AND($D104="G",NOT($E104="H")),-$F104,IF($G104="G",$F104,IF(AND($E104="B",NOT($D104="G")),$F104/($G$1-1),IF($E104="X",$F104*X104,0)))))</f>
        <v>0</v>
      </c>
      <c r="M104" s="153">
        <f>IF(AND($D104="R",$E104="H"),-$F104,IF(AND($D104="R",$E104="T"),$F104,0))</f>
        <v>0</v>
      </c>
      <c r="N104" s="152">
        <f>IF(AND($D104="R",$E104="H"),$F104,IF(AND($D104="R",NOT($E104="H")),-$F104,IF($G104="R",$F104,IF(AND($E104="B",NOT($D104="R")),$F104/($G$1-1),IF($E104="X",$F104*Y104,0)))))</f>
        <v>0</v>
      </c>
      <c r="O104" s="153">
        <f>IF(AND($D104="C",$E104="H"),-$F104,IF(AND($D104="C",$E104="T"),$F104,0))</f>
        <v>0</v>
      </c>
      <c r="P104" s="152">
        <f>IF($G$1&lt;3,0,IF(AND($D104="C",$E104="H"),$F104,IF(AND($D104="C",NOT($E104="H")),-$F104,IF($G104="C",$F104,IF(AND($E104="B",NOT($D104="C")),$F104/($G$1-1),IF($E104="X",$F104*Z104,0))))))</f>
        <v>0</v>
      </c>
      <c r="Q104" s="153">
        <f>IF(AND($D104="L",$E104="H"),-$F104,IF(AND($D104="L",$E104="T"),$F104,0))</f>
        <v>0</v>
      </c>
      <c r="R104" s="152">
        <f>IF($G$1&lt;4,0,IF(AND($D104="L",$E104="H"),$F104,IF(AND($D104="L",NOT($E104="H")),-$F104,IF($G104="L",$F104,IF(AND($E104="B",NOT($D104="L")),$F104/($G$1-1),IF($E104="X",$F104*AA104,0))))))</f>
        <v>0</v>
      </c>
      <c r="S104" s="153">
        <f>IF(AND($D104="O",$E104="H"),-$F104,IF(AND($D104="O",$E104="T"),$F104,0))</f>
        <v>0</v>
      </c>
      <c r="T104" s="152">
        <f>IF($G$1&lt;5,0,IF(AND($D104="O",$E104="H"),$F104,IF(AND($D104="O",NOT($E104="H")),-$F104,IF($G104="O",$F104,IF(AND($E104="B",NOT($D104="O")),$F104/($G$1-1),IF($E104="X",$F104*AB104,0))))))</f>
        <v>0</v>
      </c>
      <c r="U104" s="153">
        <f>IF(AND($D104="V",$E104="H"),-$F104,IF(AND($D104="V",$E104="T"),$F104,0))</f>
        <v>0</v>
      </c>
      <c r="V104" s="152">
        <f>IF($G$1&lt;6,0,IF(AND($D104="V",$E104="H"),$F104,IF(AND($D104="V",NOT($E104="H")),-$F104,IF($G104="V",$F104,IF(AND($E104="B",NOT($D104="V")),$F104/($G$1-1),IF($E104="X",($F104*AC104)-#REF!,0))))))</f>
        <v>0</v>
      </c>
      <c r="W104" s="154">
        <f>IF(AND(D104="S",E104="H"),1,IF(AND(D104="B",E104="H"),2,IF(AND(D104="G",E104="A"),3,IF(AND(D104="G",E104="D"),4,IF(AND(D104="R",E104="A"),5,IF(AND(D104="R",E104="D"),6,IF(AND(D104="C",E104="A"),7,IF(AND(D104="C",E104="D"),8,IF(AND(D104="L",E104="A"),9,IF(AND(D104="L",E104="D"),10,IF(AND(D104="O",E104="A"),11,IF(AND(D104="O",E104="D"),12,IF(AND(D104="V",E104="A"),13,IF(AND(D104="V",E104="D"),14,0))))))))))))))</f>
        <v>0</v>
      </c>
      <c r="X104" s="155">
        <f>IF(NOT(SUMIF($W$6:$W104,1,$I$6:$I104)=0),(SUMIF($W$6:$W104,3,$F$6:$F104)-SUMIF($AE$6:$AE104,3,$F$6:$F104))/ABS(SUMIF($W$6:$W104,1,$I$6:$I104)),0)</f>
        <v>0</v>
      </c>
      <c r="Y104" s="155">
        <f>IF(NOT(SUMIF($W$6:$W104,1,$I$6:$I104)=0),(SUMIF($W$6:$W104,5,$F$6:$F104)-SUMIF($AE$6:$AE104,5,$F$6:$F104))/ABS(SUMIF($W$6:$W104,1,$I$6:$I104)),0)</f>
        <v>0</v>
      </c>
      <c r="Z104" s="155">
        <f>IF(NOT(SUMIF($W$6:$W104,1,$I$6:$I104)=0),(SUMIF($W$6:$W104,7,$F$6:$F104)-SUMIF($AE$6:$AE104,7,$F$6:$F104))/ABS(SUMIF($W$6:$W104,1,$I$6:$I104)),0)</f>
        <v>0</v>
      </c>
      <c r="AA104" s="155">
        <f>IF(NOT(SUMIF($W$6:$W104,1,$I$6:$I104)=0),(SUMIF($W$6:$W104,9,$F$6:$F104)-SUMIF($AE$6:$AE104,9,$F$6:$F104))/ABS(SUMIF($W$6:$W104,1,$I$6:$I104)),0)</f>
        <v>0</v>
      </c>
      <c r="AB104" s="155">
        <f>IF(NOT(SUMIF($W$6:$W104,1,$I$6:$I104)=0),(SUMIF($W$6:$W104,11,$F$6:$F104)-SUMIF($AE$6:$AE104,11,$F$6:$F104))/ABS(SUMIF($W$6:$W104,1,$I$6:$I104)),0)</f>
        <v>0</v>
      </c>
      <c r="AC104" s="155">
        <f>IF(NOT(SUMIF($W$6:$W104,1,$I$6:$I104)=0),(SUMIF($W$6:$W104,13,$F$6:$F104)-SUMIF($AE$6:$AE104,13,$F$6:$F104))/ABS(SUMIF($W$6:$W104,1,$I$6:$I104)),0)</f>
        <v>0</v>
      </c>
      <c r="AD104" s="155">
        <f>IF(SUM($W$6:$W104)+SUM($AE$6:$AE104)=0,0,1-X104-Y104-Z104-AA104-AB104-AC104)</f>
        <v>0</v>
      </c>
      <c r="AE104" s="156">
        <f>IF(AND($D104="S",$E104="T"),1,IF(AND($D104="B",$E104="A"),2,IF(AND($G104="G",$E104="A"),3,IF(AND($G104="G",$E104="D"),4,IF(AND($G104="R",$E104="A"),5,IF(AND($G104="R",$E104="D"),6,IF(AND($G104="C",$E104="A"),7,IF(AND($G104="C",$E104="D"),8,IF(AND($G104="L",$E104="A"),9,IF(AND($G104="L",$E104="D"),10,IF(AND($G104="O",$E104="A"),11,IF(AND($G104="O",$E104="D"),12,IF(AND($G104="V",$E104="A"),13,IF(AND($G104="V",$E104="D"),14,IF(AND($E104="A",$G104="B"),15,0)))))))))))))))</f>
        <v>0</v>
      </c>
      <c r="AF104" s="157">
        <f>IF(AND(D104="B",E104="H"),A104,IF(AND(G104="B",OR(E104="A",E104="D")),A104,0))</f>
        <v>0</v>
      </c>
    </row>
    <row r="105" ht="12.7" customHeight="1">
      <c r="A105" s="143">
        <f>IF($E105="H",-$F105,IF($E105="T",$F105,IF(AND($E105="A",$G105="B"),$F105,IF(AND(E105="D",G105="B"),F105*0.8,0))))</f>
        <v>0</v>
      </c>
      <c r="B105" s="144">
        <f>$B104-$A105</f>
        <v>0</v>
      </c>
      <c r="C105" s="144">
        <f>IF(OR($E105="Z",AND($E105="H",$D105="B")),$F105,IF(AND($D105="B",$E105="Ü"),-$F105,IF($E105="X",$F105*$AD105,IF(AND(E105="D",G105="B"),F105*0.2,IF(AND(D105="S",E105="H"),$F105*H105/100,0)))))</f>
        <v>0</v>
      </c>
      <c r="D105" s="145"/>
      <c r="E105" s="146"/>
      <c r="F105" s="147">
        <f>IF(AND(D105="G",E105="S"),ROUND(SUM($L$6:$L104)*H105/100,-2),IF(AND(D105="R",E105="S"),ROUND(SUM(N$6:N104)*H105/100,-2),IF(AND(D105="C",E105="S"),ROUND(SUM(P$6:P104)*H105/100,-2),IF(AND(D105="L",E105="S"),ROUND(SUM(R$6:R104)*H105/100,-2),IF(AND(D105="O",E105="S"),ROUND(SUM(T$6:T104)*H105/100,-2),IF(AND(D105="V",E105="S"),ROUND(SUM(V$6:V104)*H105/100,-2),IF(AND(D105="G",E105="Z"),ABS(ROUND(SUM(K$6:K104)*H105/100,-2)),IF(AND(D105="R",E105="Z"),ABS(ROUND(SUM(M$6:M104)*H105/100,-2)),IF(AND(D105="C",E105="Z"),ABS(ROUND(SUM(O$6:O104)*H105/100,-2)),IF(AND(D105="L",E105="Z"),ABS(ROUND(SUM(Q$6:Q104)*H105/100,-2)),IF(AND(D105="O",E105="Z"),ABS(ROUND(SUM(S$6:S104)*H105/100,-2)),IF(AND(D105="V",E105="Z"),ABS(ROUND(SUM(U$6:U104)*H105/100,-2)),IF(E105="X",ABS(ROUND(SUM(I$6:I104)*H105/100,-2)),IF(AND(D105="B",E105="H"),80000,0))))))))))))))</f>
        <v>0</v>
      </c>
      <c r="G105" s="148"/>
      <c r="H105" s="149">
        <v>5</v>
      </c>
      <c r="I105" s="144">
        <f>IF(AND($D105="S",$E105="H"),-$F105,IF(AND($D105="S",$E105="T"),$F105,0))</f>
        <v>0</v>
      </c>
      <c r="J105" s="150">
        <f>IF(AND($D105="S",OR($E105="Ü",$E105="T",$E105="A",$E105="D")),-$F105,IF(AND($G105="S",$E105="Ü"),$F105,IF(E105="S",$F105,IF(AND(D105="S",E105="H"),$F105*(100-H105)/100,IF(E105="X",-F105,0)))))</f>
        <v>0</v>
      </c>
      <c r="K105" s="151">
        <f>IF(AND($D105="G",$E105="H"),-$F105,IF(AND($D105="G",$E105="T"),$F105,0))</f>
        <v>0</v>
      </c>
      <c r="L105" s="152">
        <f>IF(AND($D105="G",$E105="H"),$F105,IF(AND($D105="G",NOT($E105="H")),-$F105,IF($G105="G",$F105,IF(AND($E105="B",NOT($D105="G")),$F105/($G$1-1),IF($E105="X",$F105*X105,0)))))</f>
        <v>0</v>
      </c>
      <c r="M105" s="153">
        <f>IF(AND($D105="R",$E105="H"),-$F105,IF(AND($D105="R",$E105="T"),$F105,0))</f>
        <v>0</v>
      </c>
      <c r="N105" s="152">
        <f>IF(AND($D105="R",$E105="H"),$F105,IF(AND($D105="R",NOT($E105="H")),-$F105,IF($G105="R",$F105,IF(AND($E105="B",NOT($D105="R")),$F105/($G$1-1),IF($E105="X",$F105*Y105,0)))))</f>
        <v>0</v>
      </c>
      <c r="O105" s="153">
        <f>IF(AND($D105="C",$E105="H"),-$F105,IF(AND($D105="C",$E105="T"),$F105,0))</f>
        <v>0</v>
      </c>
      <c r="P105" s="152">
        <f>IF($G$1&lt;3,0,IF(AND($D105="C",$E105="H"),$F105,IF(AND($D105="C",NOT($E105="H")),-$F105,IF($G105="C",$F105,IF(AND($E105="B",NOT($D105="C")),$F105/($G$1-1),IF($E105="X",$F105*Z105,0))))))</f>
        <v>0</v>
      </c>
      <c r="Q105" s="153">
        <f>IF(AND($D105="L",$E105="H"),-$F105,IF(AND($D105="L",$E105="T"),$F105,0))</f>
        <v>0</v>
      </c>
      <c r="R105" s="152">
        <f>IF($G$1&lt;4,0,IF(AND($D105="L",$E105="H"),$F105,IF(AND($D105="L",NOT($E105="H")),-$F105,IF($G105="L",$F105,IF(AND($E105="B",NOT($D105="L")),$F105/($G$1-1),IF($E105="X",$F105*AA105,0))))))</f>
        <v>0</v>
      </c>
      <c r="S105" s="153">
        <f>IF(AND($D105="O",$E105="H"),-$F105,IF(AND($D105="O",$E105="T"),$F105,0))</f>
        <v>0</v>
      </c>
      <c r="T105" s="152">
        <f>IF($G$1&lt;5,0,IF(AND($D105="O",$E105="H"),$F105,IF(AND($D105="O",NOT($E105="H")),-$F105,IF($G105="O",$F105,IF(AND($E105="B",NOT($D105="O")),$F105/($G$1-1),IF($E105="X",$F105*AB105,0))))))</f>
        <v>0</v>
      </c>
      <c r="U105" s="153">
        <f>IF(AND($D105="V",$E105="H"),-$F105,IF(AND($D105="V",$E105="T"),$F105,0))</f>
        <v>0</v>
      </c>
      <c r="V105" s="152">
        <f>IF($G$1&lt;6,0,IF(AND($D105="V",$E105="H"),$F105,IF(AND($D105="V",NOT($E105="H")),-$F105,IF($G105="V",$F105,IF(AND($E105="B",NOT($D105="V")),$F105/($G$1-1),IF($E105="X",($F105*AC105)-#REF!,0))))))</f>
        <v>0</v>
      </c>
      <c r="W105" s="158">
        <f>IF(AND(D105="S",E105="H"),1,IF(AND(D105="B",E105="H"),2,IF(AND(D105="G",E105="A"),3,IF(AND(D105="G",E105="D"),4,IF(AND(D105="R",E105="A"),5,IF(AND(D105="R",E105="D"),6,IF(AND(D105="C",E105="A"),7,IF(AND(D105="C",E105="D"),8,IF(AND(D105="L",E105="A"),9,IF(AND(D105="L",E105="D"),10,IF(AND(D105="O",E105="A"),11,IF(AND(D105="O",E105="D"),12,IF(AND(D105="V",E105="A"),13,IF(AND(D105="V",E105="D"),14,0))))))))))))))</f>
        <v>0</v>
      </c>
      <c r="X105" s="159">
        <f>IF(NOT(SUMIF($W$6:$W105,1,$I$6:$I105)=0),(SUMIF($W$6:$W105,3,$F$6:$F105)-SUMIF($AE$6:$AE105,3,$F$6:$F105))/ABS(SUMIF($W$6:$W105,1,$I$6:$I105)),0)</f>
        <v>0</v>
      </c>
      <c r="Y105" s="159">
        <f>IF(NOT(SUMIF($W$6:$W105,1,$I$6:$I105)=0),(SUMIF($W$6:$W105,5,$F$6:$F105)-SUMIF($AE$6:$AE105,5,$F$6:$F105))/ABS(SUMIF($W$6:$W105,1,$I$6:$I105)),0)</f>
        <v>0</v>
      </c>
      <c r="Z105" s="159">
        <f>IF(NOT(SUMIF($W$6:$W105,1,$I$6:$I105)=0),(SUMIF($W$6:$W105,7,$F$6:$F105)-SUMIF($AE$6:$AE105,7,$F$6:$F105))/ABS(SUMIF($W$6:$W105,1,$I$6:$I105)),0)</f>
        <v>0</v>
      </c>
      <c r="AA105" s="159">
        <f>IF(NOT(SUMIF($W$6:$W105,1,$I$6:$I105)=0),(SUMIF($W$6:$W105,9,$F$6:$F105)-SUMIF($AE$6:$AE105,9,$F$6:$F105))/ABS(SUMIF($W$6:$W105,1,$I$6:$I105)),0)</f>
        <v>0</v>
      </c>
      <c r="AB105" s="159">
        <f>IF(NOT(SUMIF($W$6:$W105,1,$I$6:$I105)=0),(SUMIF($W$6:$W105,11,$F$6:$F105)-SUMIF($AE$6:$AE105,11,$F$6:$F105))/ABS(SUMIF($W$6:$W105,1,$I$6:$I105)),0)</f>
        <v>0</v>
      </c>
      <c r="AC105" s="159">
        <f>IF(NOT(SUMIF($W$6:$W105,1,$I$6:$I105)=0),(SUMIF($W$6:$W105,13,$F$6:$F105)-SUMIF($AE$6:$AE105,13,$F$6:$F105))/ABS(SUMIF($W$6:$W105,1,$I$6:$I105)),0)</f>
        <v>0</v>
      </c>
      <c r="AD105" s="159">
        <f>IF(SUM($W$6:$W105)+SUM($AE$6:$AE105)=0,0,1-X105-Y105-Z105-AA105-AB105-AC105)</f>
        <v>0</v>
      </c>
      <c r="AE105" s="160">
        <f>IF(AND($D105="S",$E105="T"),1,IF(AND($D105="B",$E105="A"),2,IF(AND($G105="G",$E105="A"),3,IF(AND($G105="G",$E105="D"),4,IF(AND($G105="R",$E105="A"),5,IF(AND($G105="R",$E105="D"),6,IF(AND($G105="C",$E105="A"),7,IF(AND($G105="C",$E105="D"),8,IF(AND($G105="L",$E105="A"),9,IF(AND($G105="L",$E105="D"),10,IF(AND($G105="O",$E105="A"),11,IF(AND($G105="O",$E105="D"),12,IF(AND($G105="V",$E105="A"),13,IF(AND($G105="V",$E105="D"),14,IF(AND($E105="A",$G105="B"),15,0)))))))))))))))</f>
        <v>0</v>
      </c>
      <c r="AF105" s="161">
        <f>IF(AND(D105="B",E105="H"),A105,IF(AND(G105="B",OR(E105="A",E105="D")),A105,0))</f>
        <v>0</v>
      </c>
    </row>
    <row r="106" ht="12.7" customHeight="1">
      <c r="A106" s="143">
        <f>IF($E106="H",-$F106,IF($E106="T",$F106,IF(AND($E106="A",$G106="B"),$F106,IF(AND(E106="D",G106="B"),F106*0.8,0))))</f>
        <v>0</v>
      </c>
      <c r="B106" s="144">
        <f>$B105-$A106</f>
        <v>0</v>
      </c>
      <c r="C106" s="144">
        <f>IF(OR($E106="Z",AND($E106="H",$D106="B")),$F106,IF(AND($D106="B",$E106="Ü"),-$F106,IF($E106="X",$F106*$AD106,IF(AND(E106="D",G106="B"),F106*0.2,IF(AND(D106="S",E106="H"),$F106*H106/100,0)))))</f>
        <v>0</v>
      </c>
      <c r="D106" s="145"/>
      <c r="E106" s="146"/>
      <c r="F106" s="147">
        <f>IF(AND(D106="G",E106="S"),ROUND(SUM($L$6:$L105)*H106/100,-2),IF(AND(D106="R",E106="S"),ROUND(SUM(N$6:N105)*H106/100,-2),IF(AND(D106="C",E106="S"),ROUND(SUM(P$6:P105)*H106/100,-2),IF(AND(D106="L",E106="S"),ROUND(SUM(R$6:R105)*H106/100,-2),IF(AND(D106="O",E106="S"),ROUND(SUM(T$6:T105)*H106/100,-2),IF(AND(D106="V",E106="S"),ROUND(SUM(V$6:V105)*H106/100,-2),IF(AND(D106="G",E106="Z"),ABS(ROUND(SUM(K$6:K105)*H106/100,-2)),IF(AND(D106="R",E106="Z"),ABS(ROUND(SUM(M$6:M105)*H106/100,-2)),IF(AND(D106="C",E106="Z"),ABS(ROUND(SUM(O$6:O105)*H106/100,-2)),IF(AND(D106="L",E106="Z"),ABS(ROUND(SUM(Q$6:Q105)*H106/100,-2)),IF(AND(D106="O",E106="Z"),ABS(ROUND(SUM(S$6:S105)*H106/100,-2)),IF(AND(D106="V",E106="Z"),ABS(ROUND(SUM(U$6:U105)*H106/100,-2)),IF(E106="X",ABS(ROUND(SUM(I$6:I105)*H106/100,-2)),IF(AND(D106="B",E106="H"),80000,0))))))))))))))</f>
        <v>0</v>
      </c>
      <c r="G106" s="148"/>
      <c r="H106" s="149">
        <v>5</v>
      </c>
      <c r="I106" s="144">
        <f>IF(AND($D106="S",$E106="H"),-$F106,IF(AND($D106="S",$E106="T"),$F106,0))</f>
        <v>0</v>
      </c>
      <c r="J106" s="150">
        <f>IF(AND($D106="S",OR($E106="Ü",$E106="T",$E106="A",$E106="D")),-$F106,IF(AND($G106="S",$E106="Ü"),$F106,IF(E106="S",$F106,IF(AND(D106="S",E106="H"),$F106*(100-H106)/100,IF(E106="X",-F106,0)))))</f>
        <v>0</v>
      </c>
      <c r="K106" s="151">
        <f>IF(AND($D106="G",$E106="H"),-$F106,IF(AND($D106="G",$E106="T"),$F106,0))</f>
        <v>0</v>
      </c>
      <c r="L106" s="152">
        <f>IF(AND($D106="G",$E106="H"),$F106,IF(AND($D106="G",NOT($E106="H")),-$F106,IF($G106="G",$F106,IF(AND($E106="B",NOT($D106="G")),$F106/($G$1-1),IF($E106="X",$F106*X106,0)))))</f>
        <v>0</v>
      </c>
      <c r="M106" s="153">
        <f>IF(AND($D106="R",$E106="H"),-$F106,IF(AND($D106="R",$E106="T"),$F106,0))</f>
        <v>0</v>
      </c>
      <c r="N106" s="152">
        <f>IF(AND($D106="R",$E106="H"),$F106,IF(AND($D106="R",NOT($E106="H")),-$F106,IF($G106="R",$F106,IF(AND($E106="B",NOT($D106="R")),$F106/($G$1-1),IF($E106="X",$F106*Y106,0)))))</f>
        <v>0</v>
      </c>
      <c r="O106" s="153">
        <f>IF(AND($D106="C",$E106="H"),-$F106,IF(AND($D106="C",$E106="T"),$F106,0))</f>
        <v>0</v>
      </c>
      <c r="P106" s="152">
        <f>IF($G$1&lt;3,0,IF(AND($D106="C",$E106="H"),$F106,IF(AND($D106="C",NOT($E106="H")),-$F106,IF($G106="C",$F106,IF(AND($E106="B",NOT($D106="C")),$F106/($G$1-1),IF($E106="X",$F106*Z106,0))))))</f>
        <v>0</v>
      </c>
      <c r="Q106" s="153">
        <f>IF(AND($D106="L",$E106="H"),-$F106,IF(AND($D106="L",$E106="T"),$F106,0))</f>
        <v>0</v>
      </c>
      <c r="R106" s="152">
        <f>IF($G$1&lt;4,0,IF(AND($D106="L",$E106="H"),$F106,IF(AND($D106="L",NOT($E106="H")),-$F106,IF($G106="L",$F106,IF(AND($E106="B",NOT($D106="L")),$F106/($G$1-1),IF($E106="X",$F106*AA106,0))))))</f>
        <v>0</v>
      </c>
      <c r="S106" s="153">
        <f>IF(AND($D106="O",$E106="H"),-$F106,IF(AND($D106="O",$E106="T"),$F106,0))</f>
        <v>0</v>
      </c>
      <c r="T106" s="152">
        <f>IF($G$1&lt;5,0,IF(AND($D106="O",$E106="H"),$F106,IF(AND($D106="O",NOT($E106="H")),-$F106,IF($G106="O",$F106,IF(AND($E106="B",NOT($D106="O")),$F106/($G$1-1),IF($E106="X",$F106*AB106,0))))))</f>
        <v>0</v>
      </c>
      <c r="U106" s="153">
        <f>IF(AND($D106="V",$E106="H"),-$F106,IF(AND($D106="V",$E106="T"),$F106,0))</f>
        <v>0</v>
      </c>
      <c r="V106" s="152">
        <f>IF($G$1&lt;6,0,IF(AND($D106="V",$E106="H"),$F106,IF(AND($D106="V",NOT($E106="H")),-$F106,IF($G106="V",$F106,IF(AND($E106="B",NOT($D106="V")),$F106/($G$1-1),IF($E106="X",($F106*AC106)-#REF!,0))))))</f>
        <v>0</v>
      </c>
      <c r="W106" s="154">
        <f>IF(AND(D106="S",E106="H"),1,IF(AND(D106="B",E106="H"),2,IF(AND(D106="G",E106="A"),3,IF(AND(D106="G",E106="D"),4,IF(AND(D106="R",E106="A"),5,IF(AND(D106="R",E106="D"),6,IF(AND(D106="C",E106="A"),7,IF(AND(D106="C",E106="D"),8,IF(AND(D106="L",E106="A"),9,IF(AND(D106="L",E106="D"),10,IF(AND(D106="O",E106="A"),11,IF(AND(D106="O",E106="D"),12,IF(AND(D106="V",E106="A"),13,IF(AND(D106="V",E106="D"),14,0))))))))))))))</f>
        <v>0</v>
      </c>
      <c r="X106" s="155">
        <f>IF(NOT(SUMIF($W$6:$W106,1,$I$6:$I106)=0),(SUMIF($W$6:$W106,3,$F$6:$F106)-SUMIF($AE$6:$AE106,3,$F$6:$F106))/ABS(SUMIF($W$6:$W106,1,$I$6:$I106)),0)</f>
        <v>0</v>
      </c>
      <c r="Y106" s="155">
        <f>IF(NOT(SUMIF($W$6:$W106,1,$I$6:$I106)=0),(SUMIF($W$6:$W106,5,$F$6:$F106)-SUMIF($AE$6:$AE106,5,$F$6:$F106))/ABS(SUMIF($W$6:$W106,1,$I$6:$I106)),0)</f>
        <v>0</v>
      </c>
      <c r="Z106" s="155">
        <f>IF(NOT(SUMIF($W$6:$W106,1,$I$6:$I106)=0),(SUMIF($W$6:$W106,7,$F$6:$F106)-SUMIF($AE$6:$AE106,7,$F$6:$F106))/ABS(SUMIF($W$6:$W106,1,$I$6:$I106)),0)</f>
        <v>0</v>
      </c>
      <c r="AA106" s="155">
        <f>IF(NOT(SUMIF($W$6:$W106,1,$I$6:$I106)=0),(SUMIF($W$6:$W106,9,$F$6:$F106)-SUMIF($AE$6:$AE106,9,$F$6:$F106))/ABS(SUMIF($W$6:$W106,1,$I$6:$I106)),0)</f>
        <v>0</v>
      </c>
      <c r="AB106" s="155">
        <f>IF(NOT(SUMIF($W$6:$W106,1,$I$6:$I106)=0),(SUMIF($W$6:$W106,11,$F$6:$F106)-SUMIF($AE$6:$AE106,11,$F$6:$F106))/ABS(SUMIF($W$6:$W106,1,$I$6:$I106)),0)</f>
        <v>0</v>
      </c>
      <c r="AC106" s="155">
        <f>IF(NOT(SUMIF($W$6:$W106,1,$I$6:$I106)=0),(SUMIF($W$6:$W106,13,$F$6:$F106)-SUMIF($AE$6:$AE106,13,$F$6:$F106))/ABS(SUMIF($W$6:$W106,1,$I$6:$I106)),0)</f>
        <v>0</v>
      </c>
      <c r="AD106" s="155">
        <f>IF(SUM($W$6:$W106)+SUM($AE$6:$AE106)=0,0,1-X106-Y106-Z106-AA106-AB106-AC106)</f>
        <v>0</v>
      </c>
      <c r="AE106" s="156">
        <f>IF(AND($D106="S",$E106="T"),1,IF(AND($D106="B",$E106="A"),2,IF(AND($G106="G",$E106="A"),3,IF(AND($G106="G",$E106="D"),4,IF(AND($G106="R",$E106="A"),5,IF(AND($G106="R",$E106="D"),6,IF(AND($G106="C",$E106="A"),7,IF(AND($G106="C",$E106="D"),8,IF(AND($G106="L",$E106="A"),9,IF(AND($G106="L",$E106="D"),10,IF(AND($G106="O",$E106="A"),11,IF(AND($G106="O",$E106="D"),12,IF(AND($G106="V",$E106="A"),13,IF(AND($G106="V",$E106="D"),14,IF(AND($E106="A",$G106="B"),15,0)))))))))))))))</f>
        <v>0</v>
      </c>
      <c r="AF106" s="157">
        <f>IF(AND(D106="B",E106="H"),A106,IF(AND(G106="B",OR(E106="A",E106="D")),A106,0))</f>
        <v>0</v>
      </c>
    </row>
    <row r="107" ht="12.7" customHeight="1">
      <c r="A107" s="143">
        <f>IF($E107="H",-$F107,IF($E107="T",$F107,IF(AND($E107="A",$G107="B"),$F107,IF(AND(E107="D",G107="B"),F107*0.8,0))))</f>
        <v>0</v>
      </c>
      <c r="B107" s="144">
        <f>$B106-$A107</f>
        <v>0</v>
      </c>
      <c r="C107" s="144">
        <f>IF(OR($E107="Z",AND($E107="H",$D107="B")),$F107,IF(AND($D107="B",$E107="Ü"),-$F107,IF($E107="X",$F107*$AD107,IF(AND(E107="D",G107="B"),F107*0.2,IF(AND(D107="S",E107="H"),$F107*H107/100,0)))))</f>
        <v>0</v>
      </c>
      <c r="D107" s="145"/>
      <c r="E107" s="146"/>
      <c r="F107" s="147">
        <f>IF(AND(D107="G",E107="S"),ROUND(SUM($L$6:$L106)*H107/100,-2),IF(AND(D107="R",E107="S"),ROUND(SUM(N$6:N106)*H107/100,-2),IF(AND(D107="C",E107="S"),ROUND(SUM(P$6:P106)*H107/100,-2),IF(AND(D107="L",E107="S"),ROUND(SUM(R$6:R106)*H107/100,-2),IF(AND(D107="O",E107="S"),ROUND(SUM(T$6:T106)*H107/100,-2),IF(AND(D107="V",E107="S"),ROUND(SUM(V$6:V106)*H107/100,-2),IF(AND(D107="G",E107="Z"),ABS(ROUND(SUM(K$6:K106)*H107/100,-2)),IF(AND(D107="R",E107="Z"),ABS(ROUND(SUM(M$6:M106)*H107/100,-2)),IF(AND(D107="C",E107="Z"),ABS(ROUND(SUM(O$6:O106)*H107/100,-2)),IF(AND(D107="L",E107="Z"),ABS(ROUND(SUM(Q$6:Q106)*H107/100,-2)),IF(AND(D107="O",E107="Z"),ABS(ROUND(SUM(S$6:S106)*H107/100,-2)),IF(AND(D107="V",E107="Z"),ABS(ROUND(SUM(U$6:U106)*H107/100,-2)),IF(E107="X",ABS(ROUND(SUM(I$6:I106)*H107/100,-2)),IF(AND(D107="B",E107="H"),80000,0))))))))))))))</f>
        <v>0</v>
      </c>
      <c r="G107" s="148"/>
      <c r="H107" s="149">
        <v>5</v>
      </c>
      <c r="I107" s="144">
        <f>IF(AND($D107="S",$E107="H"),-$F107,IF(AND($D107="S",$E107="T"),$F107,0))</f>
        <v>0</v>
      </c>
      <c r="J107" s="150">
        <f>IF(AND($D107="S",OR($E107="Ü",$E107="T",$E107="A",$E107="D")),-$F107,IF(AND($G107="S",$E107="Ü"),$F107,IF(E107="S",$F107,IF(AND(D107="S",E107="H"),$F107*(100-H107)/100,IF(E107="X",-F107,0)))))</f>
        <v>0</v>
      </c>
      <c r="K107" s="151">
        <f>IF(AND($D107="G",$E107="H"),-$F107,IF(AND($D107="G",$E107="T"),$F107,0))</f>
        <v>0</v>
      </c>
      <c r="L107" s="152">
        <f>IF(AND($D107="G",$E107="H"),$F107,IF(AND($D107="G",NOT($E107="H")),-$F107,IF($G107="G",$F107,IF(AND($E107="B",NOT($D107="G")),$F107/($G$1-1),IF($E107="X",$F107*X107,0)))))</f>
        <v>0</v>
      </c>
      <c r="M107" s="153">
        <f>IF(AND($D107="R",$E107="H"),-$F107,IF(AND($D107="R",$E107="T"),$F107,0))</f>
        <v>0</v>
      </c>
      <c r="N107" s="152">
        <f>IF(AND($D107="R",$E107="H"),$F107,IF(AND($D107="R",NOT($E107="H")),-$F107,IF($G107="R",$F107,IF(AND($E107="B",NOT($D107="R")),$F107/($G$1-1),IF($E107="X",$F107*Y107,0)))))</f>
        <v>0</v>
      </c>
      <c r="O107" s="153">
        <f>IF(AND($D107="C",$E107="H"),-$F107,IF(AND($D107="C",$E107="T"),$F107,0))</f>
        <v>0</v>
      </c>
      <c r="P107" s="152">
        <f>IF($G$1&lt;3,0,IF(AND($D107="C",$E107="H"),$F107,IF(AND($D107="C",NOT($E107="H")),-$F107,IF($G107="C",$F107,IF(AND($E107="B",NOT($D107="C")),$F107/($G$1-1),IF($E107="X",$F107*Z107,0))))))</f>
        <v>0</v>
      </c>
      <c r="Q107" s="153">
        <f>IF(AND($D107="L",$E107="H"),-$F107,IF(AND($D107="L",$E107="T"),$F107,0))</f>
        <v>0</v>
      </c>
      <c r="R107" s="152">
        <f>IF($G$1&lt;4,0,IF(AND($D107="L",$E107="H"),$F107,IF(AND($D107="L",NOT($E107="H")),-$F107,IF($G107="L",$F107,IF(AND($E107="B",NOT($D107="L")),$F107/($G$1-1),IF($E107="X",$F107*AA107,0))))))</f>
        <v>0</v>
      </c>
      <c r="S107" s="153">
        <f>IF(AND($D107="O",$E107="H"),-$F107,IF(AND($D107="O",$E107="T"),$F107,0))</f>
        <v>0</v>
      </c>
      <c r="T107" s="152">
        <f>IF($G$1&lt;5,0,IF(AND($D107="O",$E107="H"),$F107,IF(AND($D107="O",NOT($E107="H")),-$F107,IF($G107="O",$F107,IF(AND($E107="B",NOT($D107="O")),$F107/($G$1-1),IF($E107="X",$F107*AB107,0))))))</f>
        <v>0</v>
      </c>
      <c r="U107" s="153">
        <f>IF(AND($D107="V",$E107="H"),-$F107,IF(AND($D107="V",$E107="T"),$F107,0))</f>
        <v>0</v>
      </c>
      <c r="V107" s="152">
        <f>IF($G$1&lt;6,0,IF(AND($D107="V",$E107="H"),$F107,IF(AND($D107="V",NOT($E107="H")),-$F107,IF($G107="V",$F107,IF(AND($E107="B",NOT($D107="V")),$F107/($G$1-1),IF($E107="X",($F107*AC107)-#REF!,0))))))</f>
        <v>0</v>
      </c>
      <c r="W107" s="158">
        <f>IF(AND(D107="S",E107="H"),1,IF(AND(D107="B",E107="H"),2,IF(AND(D107="G",E107="A"),3,IF(AND(D107="G",E107="D"),4,IF(AND(D107="R",E107="A"),5,IF(AND(D107="R",E107="D"),6,IF(AND(D107="C",E107="A"),7,IF(AND(D107="C",E107="D"),8,IF(AND(D107="L",E107="A"),9,IF(AND(D107="L",E107="D"),10,IF(AND(D107="O",E107="A"),11,IF(AND(D107="O",E107="D"),12,IF(AND(D107="V",E107="A"),13,IF(AND(D107="V",E107="D"),14,0))))))))))))))</f>
        <v>0</v>
      </c>
      <c r="X107" s="159">
        <f>IF(NOT(SUMIF($W$6:$W107,1,$I$6:$I107)=0),(SUMIF($W$6:$W107,3,$F$6:$F107)-SUMIF($AE$6:$AE107,3,$F$6:$F107))/ABS(SUMIF($W$6:$W107,1,$I$6:$I107)),0)</f>
        <v>0</v>
      </c>
      <c r="Y107" s="159">
        <f>IF(NOT(SUMIF($W$6:$W107,1,$I$6:$I107)=0),(SUMIF($W$6:$W107,5,$F$6:$F107)-SUMIF($AE$6:$AE107,5,$F$6:$F107))/ABS(SUMIF($W$6:$W107,1,$I$6:$I107)),0)</f>
        <v>0</v>
      </c>
      <c r="Z107" s="159">
        <f>IF(NOT(SUMIF($W$6:$W107,1,$I$6:$I107)=0),(SUMIF($W$6:$W107,7,$F$6:$F107)-SUMIF($AE$6:$AE107,7,$F$6:$F107))/ABS(SUMIF($W$6:$W107,1,$I$6:$I107)),0)</f>
        <v>0</v>
      </c>
      <c r="AA107" s="159">
        <f>IF(NOT(SUMIF($W$6:$W107,1,$I$6:$I107)=0),(SUMIF($W$6:$W107,9,$F$6:$F107)-SUMIF($AE$6:$AE107,9,$F$6:$F107))/ABS(SUMIF($W$6:$W107,1,$I$6:$I107)),0)</f>
        <v>0</v>
      </c>
      <c r="AB107" s="159">
        <f>IF(NOT(SUMIF($W$6:$W107,1,$I$6:$I107)=0),(SUMIF($W$6:$W107,11,$F$6:$F107)-SUMIF($AE$6:$AE107,11,$F$6:$F107))/ABS(SUMIF($W$6:$W107,1,$I$6:$I107)),0)</f>
        <v>0</v>
      </c>
      <c r="AC107" s="159">
        <f>IF(NOT(SUMIF($W$6:$W107,1,$I$6:$I107)=0),(SUMIF($W$6:$W107,13,$F$6:$F107)-SUMIF($AE$6:$AE107,13,$F$6:$F107))/ABS(SUMIF($W$6:$W107,1,$I$6:$I107)),0)</f>
        <v>0</v>
      </c>
      <c r="AD107" s="159">
        <f>IF(SUM($W$6:$W107)+SUM($AE$6:$AE107)=0,0,1-X107-Y107-Z107-AA107-AB107-AC107)</f>
        <v>0</v>
      </c>
      <c r="AE107" s="160">
        <f>IF(AND($D107="S",$E107="T"),1,IF(AND($D107="B",$E107="A"),2,IF(AND($G107="G",$E107="A"),3,IF(AND($G107="G",$E107="D"),4,IF(AND($G107="R",$E107="A"),5,IF(AND($G107="R",$E107="D"),6,IF(AND($G107="C",$E107="A"),7,IF(AND($G107="C",$E107="D"),8,IF(AND($G107="L",$E107="A"),9,IF(AND($G107="L",$E107="D"),10,IF(AND($G107="O",$E107="A"),11,IF(AND($G107="O",$E107="D"),12,IF(AND($G107="V",$E107="A"),13,IF(AND($G107="V",$E107="D"),14,IF(AND($E107="A",$G107="B"),15,0)))))))))))))))</f>
        <v>0</v>
      </c>
      <c r="AF107" s="161">
        <f>IF(AND(D107="B",E107="H"),A107,IF(AND(G107="B",OR(E107="A",E107="D")),A107,0))</f>
        <v>0</v>
      </c>
    </row>
    <row r="108" ht="12.7" customHeight="1">
      <c r="A108" s="143">
        <f>IF($E108="H",-$F108,IF($E108="T",$F108,IF(AND($E108="A",$G108="B"),$F108,IF(AND(E108="D",G108="B"),F108*0.8,0))))</f>
        <v>0</v>
      </c>
      <c r="B108" s="144">
        <f>$B107-$A108</f>
        <v>0</v>
      </c>
      <c r="C108" s="144">
        <f>IF(OR($E108="Z",AND($E108="H",$D108="B")),$F108,IF(AND($D108="B",$E108="Ü"),-$F108,IF($E108="X",$F108*$AD108,IF(AND(E108="D",G108="B"),F108*0.2,IF(AND(D108="S",E108="H"),$F108*H108/100,0)))))</f>
        <v>0</v>
      </c>
      <c r="D108" s="145"/>
      <c r="E108" s="146"/>
      <c r="F108" s="147">
        <f>IF(AND(D108="G",E108="S"),ROUND(SUM($L$6:$L107)*H108/100,-2),IF(AND(D108="R",E108="S"),ROUND(SUM(N$6:N107)*H108/100,-2),IF(AND(D108="C",E108="S"),ROUND(SUM(P$6:P107)*H108/100,-2),IF(AND(D108="L",E108="S"),ROUND(SUM(R$6:R107)*H108/100,-2),IF(AND(D108="O",E108="S"),ROUND(SUM(T$6:T107)*H108/100,-2),IF(AND(D108="V",E108="S"),ROUND(SUM(V$6:V107)*H108/100,-2),IF(AND(D108="G",E108="Z"),ABS(ROUND(SUM(K$6:K107)*H108/100,-2)),IF(AND(D108="R",E108="Z"),ABS(ROUND(SUM(M$6:M107)*H108/100,-2)),IF(AND(D108="C",E108="Z"),ABS(ROUND(SUM(O$6:O107)*H108/100,-2)),IF(AND(D108="L",E108="Z"),ABS(ROUND(SUM(Q$6:Q107)*H108/100,-2)),IF(AND(D108="O",E108="Z"),ABS(ROUND(SUM(S$6:S107)*H108/100,-2)),IF(AND(D108="V",E108="Z"),ABS(ROUND(SUM(U$6:U107)*H108/100,-2)),IF(E108="X",ABS(ROUND(SUM(I$6:I107)*H108/100,-2)),IF(AND(D108="B",E108="H"),80000,0))))))))))))))</f>
        <v>0</v>
      </c>
      <c r="G108" s="148"/>
      <c r="H108" s="149">
        <v>5</v>
      </c>
      <c r="I108" s="144">
        <f>IF(AND($D108="S",$E108="H"),-$F108,IF(AND($D108="S",$E108="T"),$F108,0))</f>
        <v>0</v>
      </c>
      <c r="J108" s="150">
        <f>IF(AND($D108="S",OR($E108="Ü",$E108="T",$E108="A",$E108="D")),-$F108,IF(AND($G108="S",$E108="Ü"),$F108,IF(E108="S",$F108,IF(AND(D108="S",E108="H"),$F108*(100-H108)/100,IF(E108="X",-F108,0)))))</f>
        <v>0</v>
      </c>
      <c r="K108" s="151">
        <f>IF(AND($D108="G",$E108="H"),-$F108,IF(AND($D108="G",$E108="T"),$F108,0))</f>
        <v>0</v>
      </c>
      <c r="L108" s="152">
        <f>IF(AND($D108="G",$E108="H"),$F108,IF(AND($D108="G",NOT($E108="H")),-$F108,IF($G108="G",$F108,IF(AND($E108="B",NOT($D108="G")),$F108/($G$1-1),IF($E108="X",$F108*X108,0)))))</f>
        <v>0</v>
      </c>
      <c r="M108" s="153">
        <f>IF(AND($D108="R",$E108="H"),-$F108,IF(AND($D108="R",$E108="T"),$F108,0))</f>
        <v>0</v>
      </c>
      <c r="N108" s="152">
        <f>IF(AND($D108="R",$E108="H"),$F108,IF(AND($D108="R",NOT($E108="H")),-$F108,IF($G108="R",$F108,IF(AND($E108="B",NOT($D108="R")),$F108/($G$1-1),IF($E108="X",$F108*Y108,0)))))</f>
        <v>0</v>
      </c>
      <c r="O108" s="153">
        <f>IF(AND($D108="C",$E108="H"),-$F108,IF(AND($D108="C",$E108="T"),$F108,0))</f>
        <v>0</v>
      </c>
      <c r="P108" s="152">
        <f>IF($G$1&lt;3,0,IF(AND($D108="C",$E108="H"),$F108,IF(AND($D108="C",NOT($E108="H")),-$F108,IF($G108="C",$F108,IF(AND($E108="B",NOT($D108="C")),$F108/($G$1-1),IF($E108="X",$F108*Z108,0))))))</f>
        <v>0</v>
      </c>
      <c r="Q108" s="153">
        <f>IF(AND($D108="L",$E108="H"),-$F108,IF(AND($D108="L",$E108="T"),$F108,0))</f>
        <v>0</v>
      </c>
      <c r="R108" s="152">
        <f>IF($G$1&lt;4,0,IF(AND($D108="L",$E108="H"),$F108,IF(AND($D108="L",NOT($E108="H")),-$F108,IF($G108="L",$F108,IF(AND($E108="B",NOT($D108="L")),$F108/($G$1-1),IF($E108="X",$F108*AA108,0))))))</f>
        <v>0</v>
      </c>
      <c r="S108" s="153">
        <f>IF(AND($D108="O",$E108="H"),-$F108,IF(AND($D108="O",$E108="T"),$F108,0))</f>
        <v>0</v>
      </c>
      <c r="T108" s="152">
        <f>IF($G$1&lt;5,0,IF(AND($D108="O",$E108="H"),$F108,IF(AND($D108="O",NOT($E108="H")),-$F108,IF($G108="O",$F108,IF(AND($E108="B",NOT($D108="O")),$F108/($G$1-1),IF($E108="X",$F108*AB108,0))))))</f>
        <v>0</v>
      </c>
      <c r="U108" s="153">
        <f>IF(AND($D108="V",$E108="H"),-$F108,IF(AND($D108="V",$E108="T"),$F108,0))</f>
        <v>0</v>
      </c>
      <c r="V108" s="152">
        <f>IF($G$1&lt;6,0,IF(AND($D108="V",$E108="H"),$F108,IF(AND($D108="V",NOT($E108="H")),-$F108,IF($G108="V",$F108,IF(AND($E108="B",NOT($D108="V")),$F108/($G$1-1),IF($E108="X",($F108*AC108)-#REF!,0))))))</f>
        <v>0</v>
      </c>
      <c r="W108" s="154">
        <f>IF(AND(D108="S",E108="H"),1,IF(AND(D108="B",E108="H"),2,IF(AND(D108="G",E108="A"),3,IF(AND(D108="G",E108="D"),4,IF(AND(D108="R",E108="A"),5,IF(AND(D108="R",E108="D"),6,IF(AND(D108="C",E108="A"),7,IF(AND(D108="C",E108="D"),8,IF(AND(D108="L",E108="A"),9,IF(AND(D108="L",E108="D"),10,IF(AND(D108="O",E108="A"),11,IF(AND(D108="O",E108="D"),12,IF(AND(D108="V",E108="A"),13,IF(AND(D108="V",E108="D"),14,0))))))))))))))</f>
        <v>0</v>
      </c>
      <c r="X108" s="155">
        <f>IF(NOT(SUMIF($W$6:$W108,1,$I$6:$I108)=0),(SUMIF($W$6:$W108,3,$F$6:$F108)-SUMIF($AE$6:$AE108,3,$F$6:$F108))/ABS(SUMIF($W$6:$W108,1,$I$6:$I108)),0)</f>
        <v>0</v>
      </c>
      <c r="Y108" s="155">
        <f>IF(NOT(SUMIF($W$6:$W108,1,$I$6:$I108)=0),(SUMIF($W$6:$W108,5,$F$6:$F108)-SUMIF($AE$6:$AE108,5,$F$6:$F108))/ABS(SUMIF($W$6:$W108,1,$I$6:$I108)),0)</f>
        <v>0</v>
      </c>
      <c r="Z108" s="155">
        <f>IF(NOT(SUMIF($W$6:$W108,1,$I$6:$I108)=0),(SUMIF($W$6:$W108,7,$F$6:$F108)-SUMIF($AE$6:$AE108,7,$F$6:$F108))/ABS(SUMIF($W$6:$W108,1,$I$6:$I108)),0)</f>
        <v>0</v>
      </c>
      <c r="AA108" s="155">
        <f>IF(NOT(SUMIF($W$6:$W108,1,$I$6:$I108)=0),(SUMIF($W$6:$W108,9,$F$6:$F108)-SUMIF($AE$6:$AE108,9,$F$6:$F108))/ABS(SUMIF($W$6:$W108,1,$I$6:$I108)),0)</f>
        <v>0</v>
      </c>
      <c r="AB108" s="155">
        <f>IF(NOT(SUMIF($W$6:$W108,1,$I$6:$I108)=0),(SUMIF($W$6:$W108,11,$F$6:$F108)-SUMIF($AE$6:$AE108,11,$F$6:$F108))/ABS(SUMIF($W$6:$W108,1,$I$6:$I108)),0)</f>
        <v>0</v>
      </c>
      <c r="AC108" s="155">
        <f>IF(NOT(SUMIF($W$6:$W108,1,$I$6:$I108)=0),(SUMIF($W$6:$W108,13,$F$6:$F108)-SUMIF($AE$6:$AE108,13,$F$6:$F108))/ABS(SUMIF($W$6:$W108,1,$I$6:$I108)),0)</f>
        <v>0</v>
      </c>
      <c r="AD108" s="155">
        <f>IF(SUM($W$6:$W108)+SUM($AE$6:$AE108)=0,0,1-X108-Y108-Z108-AA108-AB108-AC108)</f>
        <v>0</v>
      </c>
      <c r="AE108" s="156">
        <f>IF(AND($D108="S",$E108="T"),1,IF(AND($D108="B",$E108="A"),2,IF(AND($G108="G",$E108="A"),3,IF(AND($G108="G",$E108="D"),4,IF(AND($G108="R",$E108="A"),5,IF(AND($G108="R",$E108="D"),6,IF(AND($G108="C",$E108="A"),7,IF(AND($G108="C",$E108="D"),8,IF(AND($G108="L",$E108="A"),9,IF(AND($G108="L",$E108="D"),10,IF(AND($G108="O",$E108="A"),11,IF(AND($G108="O",$E108="D"),12,IF(AND($G108="V",$E108="A"),13,IF(AND($G108="V",$E108="D"),14,IF(AND($E108="A",$G108="B"),15,0)))))))))))))))</f>
        <v>0</v>
      </c>
      <c r="AF108" s="157">
        <f>IF(AND(D108="B",E108="H"),A108,IF(AND(G108="B",OR(E108="A",E108="D")),A108,0))</f>
        <v>0</v>
      </c>
    </row>
    <row r="109" ht="12.7" customHeight="1">
      <c r="A109" s="143">
        <f>IF($E109="H",-$F109,IF($E109="T",$F109,IF(AND($E109="A",$G109="B"),$F109,IF(AND(E109="D",G109="B"),F109*0.8,0))))</f>
        <v>0</v>
      </c>
      <c r="B109" s="144">
        <f>$B108-$A109</f>
        <v>0</v>
      </c>
      <c r="C109" s="144">
        <f>IF(OR($E109="Z",AND($E109="H",$D109="B")),$F109,IF(AND($D109="B",$E109="Ü"),-$F109,IF($E109="X",$F109*$AD109,IF(AND(E109="D",G109="B"),F109*0.2,IF(AND(D109="S",E109="H"),$F109*H109/100,0)))))</f>
        <v>0</v>
      </c>
      <c r="D109" s="145"/>
      <c r="E109" s="146"/>
      <c r="F109" s="147">
        <f>IF(AND(D109="G",E109="S"),ROUND(SUM($L$6:$L108)*H109/100,-2),IF(AND(D109="R",E109="S"),ROUND(SUM(N$6:N108)*H109/100,-2),IF(AND(D109="C",E109="S"),ROUND(SUM(P$6:P108)*H109/100,-2),IF(AND(D109="L",E109="S"),ROUND(SUM(R$6:R108)*H109/100,-2),IF(AND(D109="O",E109="S"),ROUND(SUM(T$6:T108)*H109/100,-2),IF(AND(D109="V",E109="S"),ROUND(SUM(V$6:V108)*H109/100,-2),IF(AND(D109="G",E109="Z"),ABS(ROUND(SUM(K$6:K108)*H109/100,-2)),IF(AND(D109="R",E109="Z"),ABS(ROUND(SUM(M$6:M108)*H109/100,-2)),IF(AND(D109="C",E109="Z"),ABS(ROUND(SUM(O$6:O108)*H109/100,-2)),IF(AND(D109="L",E109="Z"),ABS(ROUND(SUM(Q$6:Q108)*H109/100,-2)),IF(AND(D109="O",E109="Z"),ABS(ROUND(SUM(S$6:S108)*H109/100,-2)),IF(AND(D109="V",E109="Z"),ABS(ROUND(SUM(U$6:U108)*H109/100,-2)),IF(E109="X",ABS(ROUND(SUM(I$6:I108)*H109/100,-2)),IF(AND(D109="B",E109="H"),80000,0))))))))))))))</f>
        <v>0</v>
      </c>
      <c r="G109" s="148"/>
      <c r="H109" s="149">
        <v>5</v>
      </c>
      <c r="I109" s="144">
        <f>IF(AND($D109="S",$E109="H"),-$F109,IF(AND($D109="S",$E109="T"),$F109,0))</f>
        <v>0</v>
      </c>
      <c r="J109" s="150">
        <f>IF(AND($D109="S",OR($E109="Ü",$E109="T",$E109="A",$E109="D")),-$F109,IF(AND($G109="S",$E109="Ü"),$F109,IF(E109="S",$F109,IF(AND(D109="S",E109="H"),$F109*(100-H109)/100,IF(E109="X",-F109,0)))))</f>
        <v>0</v>
      </c>
      <c r="K109" s="151">
        <f>IF(AND($D109="G",$E109="H"),-$F109,IF(AND($D109="G",$E109="T"),$F109,0))</f>
        <v>0</v>
      </c>
      <c r="L109" s="152">
        <f>IF(AND($D109="G",$E109="H"),$F109,IF(AND($D109="G",NOT($E109="H")),-$F109,IF($G109="G",$F109,IF(AND($E109="B",NOT($D109="G")),$F109/($G$1-1),IF($E109="X",$F109*X109,0)))))</f>
        <v>0</v>
      </c>
      <c r="M109" s="153">
        <f>IF(AND($D109="R",$E109="H"),-$F109,IF(AND($D109="R",$E109="T"),$F109,0))</f>
        <v>0</v>
      </c>
      <c r="N109" s="152">
        <f>IF(AND($D109="R",$E109="H"),$F109,IF(AND($D109="R",NOT($E109="H")),-$F109,IF($G109="R",$F109,IF(AND($E109="B",NOT($D109="R")),$F109/($G$1-1),IF($E109="X",$F109*Y109,0)))))</f>
        <v>0</v>
      </c>
      <c r="O109" s="153">
        <f>IF(AND($D109="C",$E109="H"),-$F109,IF(AND($D109="C",$E109="T"),$F109,0))</f>
        <v>0</v>
      </c>
      <c r="P109" s="152">
        <f>IF($G$1&lt;3,0,IF(AND($D109="C",$E109="H"),$F109,IF(AND($D109="C",NOT($E109="H")),-$F109,IF($G109="C",$F109,IF(AND($E109="B",NOT($D109="C")),$F109/($G$1-1),IF($E109="X",$F109*Z109,0))))))</f>
        <v>0</v>
      </c>
      <c r="Q109" s="153">
        <f>IF(AND($D109="L",$E109="H"),-$F109,IF(AND($D109="L",$E109="T"),$F109,0))</f>
        <v>0</v>
      </c>
      <c r="R109" s="152">
        <f>IF($G$1&lt;4,0,IF(AND($D109="L",$E109="H"),$F109,IF(AND($D109="L",NOT($E109="H")),-$F109,IF($G109="L",$F109,IF(AND($E109="B",NOT($D109="L")),$F109/($G$1-1),IF($E109="X",$F109*AA109,0))))))</f>
        <v>0</v>
      </c>
      <c r="S109" s="153">
        <f>IF(AND($D109="O",$E109="H"),-$F109,IF(AND($D109="O",$E109="T"),$F109,0))</f>
        <v>0</v>
      </c>
      <c r="T109" s="152">
        <f>IF($G$1&lt;5,0,IF(AND($D109="O",$E109="H"),$F109,IF(AND($D109="O",NOT($E109="H")),-$F109,IF($G109="O",$F109,IF(AND($E109="B",NOT($D109="O")),$F109/($G$1-1),IF($E109="X",$F109*AB109,0))))))</f>
        <v>0</v>
      </c>
      <c r="U109" s="153">
        <f>IF(AND($D109="V",$E109="H"),-$F109,IF(AND($D109="V",$E109="T"),$F109,0))</f>
        <v>0</v>
      </c>
      <c r="V109" s="152">
        <f>IF($G$1&lt;6,0,IF(AND($D109="V",$E109="H"),$F109,IF(AND($D109="V",NOT($E109="H")),-$F109,IF($G109="V",$F109,IF(AND($E109="B",NOT($D109="V")),$F109/($G$1-1),IF($E109="X",($F109*AC109)-#REF!,0))))))</f>
        <v>0</v>
      </c>
      <c r="W109" s="158">
        <f>IF(AND(D109="S",E109="H"),1,IF(AND(D109="B",E109="H"),2,IF(AND(D109="G",E109="A"),3,IF(AND(D109="G",E109="D"),4,IF(AND(D109="R",E109="A"),5,IF(AND(D109="R",E109="D"),6,IF(AND(D109="C",E109="A"),7,IF(AND(D109="C",E109="D"),8,IF(AND(D109="L",E109="A"),9,IF(AND(D109="L",E109="D"),10,IF(AND(D109="O",E109="A"),11,IF(AND(D109="O",E109="D"),12,IF(AND(D109="V",E109="A"),13,IF(AND(D109="V",E109="D"),14,0))))))))))))))</f>
        <v>0</v>
      </c>
      <c r="X109" s="159">
        <f>IF(NOT(SUMIF($W$6:$W109,1,$I$6:$I109)=0),(SUMIF($W$6:$W109,3,$F$6:$F109)-SUMIF($AE$6:$AE109,3,$F$6:$F109))/ABS(SUMIF($W$6:$W109,1,$I$6:$I109)),0)</f>
        <v>0</v>
      </c>
      <c r="Y109" s="159">
        <f>IF(NOT(SUMIF($W$6:$W109,1,$I$6:$I109)=0),(SUMIF($W$6:$W109,5,$F$6:$F109)-SUMIF($AE$6:$AE109,5,$F$6:$F109))/ABS(SUMIF($W$6:$W109,1,$I$6:$I109)),0)</f>
        <v>0</v>
      </c>
      <c r="Z109" s="159">
        <f>IF(NOT(SUMIF($W$6:$W109,1,$I$6:$I109)=0),(SUMIF($W$6:$W109,7,$F$6:$F109)-SUMIF($AE$6:$AE109,7,$F$6:$F109))/ABS(SUMIF($W$6:$W109,1,$I$6:$I109)),0)</f>
        <v>0</v>
      </c>
      <c r="AA109" s="159">
        <f>IF(NOT(SUMIF($W$6:$W109,1,$I$6:$I109)=0),(SUMIF($W$6:$W109,9,$F$6:$F109)-SUMIF($AE$6:$AE109,9,$F$6:$F109))/ABS(SUMIF($W$6:$W109,1,$I$6:$I109)),0)</f>
        <v>0</v>
      </c>
      <c r="AB109" s="159">
        <f>IF(NOT(SUMIF($W$6:$W109,1,$I$6:$I109)=0),(SUMIF($W$6:$W109,11,$F$6:$F109)-SUMIF($AE$6:$AE109,11,$F$6:$F109))/ABS(SUMIF($W$6:$W109,1,$I$6:$I109)),0)</f>
        <v>0</v>
      </c>
      <c r="AC109" s="159">
        <f>IF(NOT(SUMIF($W$6:$W109,1,$I$6:$I109)=0),(SUMIF($W$6:$W109,13,$F$6:$F109)-SUMIF($AE$6:$AE109,13,$F$6:$F109))/ABS(SUMIF($W$6:$W109,1,$I$6:$I109)),0)</f>
        <v>0</v>
      </c>
      <c r="AD109" s="159">
        <f>IF(SUM($W$6:$W109)+SUM($AE$6:$AE109)=0,0,1-X109-Y109-Z109-AA109-AB109-AC109)</f>
        <v>0</v>
      </c>
      <c r="AE109" s="160">
        <f>IF(AND($D109="S",$E109="T"),1,IF(AND($D109="B",$E109="A"),2,IF(AND($G109="G",$E109="A"),3,IF(AND($G109="G",$E109="D"),4,IF(AND($G109="R",$E109="A"),5,IF(AND($G109="R",$E109="D"),6,IF(AND($G109="C",$E109="A"),7,IF(AND($G109="C",$E109="D"),8,IF(AND($G109="L",$E109="A"),9,IF(AND($G109="L",$E109="D"),10,IF(AND($G109="O",$E109="A"),11,IF(AND($G109="O",$E109="D"),12,IF(AND($G109="V",$E109="A"),13,IF(AND($G109="V",$E109="D"),14,IF(AND($E109="A",$G109="B"),15,0)))))))))))))))</f>
        <v>0</v>
      </c>
      <c r="AF109" s="161">
        <f>IF(AND(D109="B",E109="H"),A109,IF(AND(G109="B",OR(E109="A",E109="D")),A109,0))</f>
        <v>0</v>
      </c>
    </row>
    <row r="110" ht="12.7" customHeight="1">
      <c r="A110" s="143">
        <f>IF($E110="H",-$F110,IF($E110="T",$F110,IF(AND($E110="A",$G110="B"),$F110,IF(AND(E110="D",G110="B"),F110*0.8,0))))</f>
        <v>0</v>
      </c>
      <c r="B110" s="144">
        <f>$B109-$A110</f>
        <v>0</v>
      </c>
      <c r="C110" s="144">
        <f>IF(OR($E110="Z",AND($E110="H",$D110="B")),$F110,IF(AND($D110="B",$E110="Ü"),-$F110,IF($E110="X",$F110*$AD110,IF(AND(E110="D",G110="B"),F110*0.2,IF(AND(D110="S",E110="H"),$F110*H110/100,0)))))</f>
        <v>0</v>
      </c>
      <c r="D110" s="145"/>
      <c r="E110" s="146"/>
      <c r="F110" s="147">
        <f>IF(AND(D110="G",E110="S"),ROUND(SUM($L$6:$L109)*H110/100,-2),IF(AND(D110="R",E110="S"),ROUND(SUM(N$6:N109)*H110/100,-2),IF(AND(D110="C",E110="S"),ROUND(SUM(P$6:P109)*H110/100,-2),IF(AND(D110="L",E110="S"),ROUND(SUM(R$6:R109)*H110/100,-2),IF(AND(D110="O",E110="S"),ROUND(SUM(T$6:T109)*H110/100,-2),IF(AND(D110="V",E110="S"),ROUND(SUM(V$6:V109)*H110/100,-2),IF(AND(D110="G",E110="Z"),ABS(ROUND(SUM(K$6:K109)*H110/100,-2)),IF(AND(D110="R",E110="Z"),ABS(ROUND(SUM(M$6:M109)*H110/100,-2)),IF(AND(D110="C",E110="Z"),ABS(ROUND(SUM(O$6:O109)*H110/100,-2)),IF(AND(D110="L",E110="Z"),ABS(ROUND(SUM(Q$6:Q109)*H110/100,-2)),IF(AND(D110="O",E110="Z"),ABS(ROUND(SUM(S$6:S109)*H110/100,-2)),IF(AND(D110="V",E110="Z"),ABS(ROUND(SUM(U$6:U109)*H110/100,-2)),IF(E110="X",ABS(ROUND(SUM(I$6:I109)*H110/100,-2)),IF(AND(D110="B",E110="H"),80000,0))))))))))))))</f>
        <v>0</v>
      </c>
      <c r="G110" s="148"/>
      <c r="H110" s="149">
        <v>5</v>
      </c>
      <c r="I110" s="144">
        <f>IF(AND($D110="S",$E110="H"),-$F110,IF(AND($D110="S",$E110="T"),$F110,0))</f>
        <v>0</v>
      </c>
      <c r="J110" s="150">
        <f>IF(AND($D110="S",OR($E110="Ü",$E110="T",$E110="A",$E110="D")),-$F110,IF(AND($G110="S",$E110="Ü"),$F110,IF(E110="S",$F110,IF(AND(D110="S",E110="H"),$F110*(100-H110)/100,IF(E110="X",-F110,0)))))</f>
        <v>0</v>
      </c>
      <c r="K110" s="151">
        <f>IF(AND($D110="G",$E110="H"),-$F110,IF(AND($D110="G",$E110="T"),$F110,0))</f>
        <v>0</v>
      </c>
      <c r="L110" s="152">
        <f>IF(AND($D110="G",$E110="H"),$F110,IF(AND($D110="G",NOT($E110="H")),-$F110,IF($G110="G",$F110,IF(AND($E110="B",NOT($D110="G")),$F110/($G$1-1),IF($E110="X",$F110*X110,0)))))</f>
        <v>0</v>
      </c>
      <c r="M110" s="153">
        <f>IF(AND($D110="R",$E110="H"),-$F110,IF(AND($D110="R",$E110="T"),$F110,0))</f>
        <v>0</v>
      </c>
      <c r="N110" s="152">
        <f>IF(AND($D110="R",$E110="H"),$F110,IF(AND($D110="R",NOT($E110="H")),-$F110,IF($G110="R",$F110,IF(AND($E110="B",NOT($D110="R")),$F110/($G$1-1),IF($E110="X",$F110*Y110,0)))))</f>
        <v>0</v>
      </c>
      <c r="O110" s="153">
        <f>IF(AND($D110="C",$E110="H"),-$F110,IF(AND($D110="C",$E110="T"),$F110,0))</f>
        <v>0</v>
      </c>
      <c r="P110" s="152">
        <f>IF($G$1&lt;3,0,IF(AND($D110="C",$E110="H"),$F110,IF(AND($D110="C",NOT($E110="H")),-$F110,IF($G110="C",$F110,IF(AND($E110="B",NOT($D110="C")),$F110/($G$1-1),IF($E110="X",$F110*Z110,0))))))</f>
        <v>0</v>
      </c>
      <c r="Q110" s="153">
        <f>IF(AND($D110="L",$E110="H"),-$F110,IF(AND($D110="L",$E110="T"),$F110,0))</f>
        <v>0</v>
      </c>
      <c r="R110" s="152">
        <f>IF($G$1&lt;4,0,IF(AND($D110="L",$E110="H"),$F110,IF(AND($D110="L",NOT($E110="H")),-$F110,IF($G110="L",$F110,IF(AND($E110="B",NOT($D110="L")),$F110/($G$1-1),IF($E110="X",$F110*AA110,0))))))</f>
        <v>0</v>
      </c>
      <c r="S110" s="153">
        <f>IF(AND($D110="O",$E110="H"),-$F110,IF(AND($D110="O",$E110="T"),$F110,0))</f>
        <v>0</v>
      </c>
      <c r="T110" s="152">
        <f>IF($G$1&lt;5,0,IF(AND($D110="O",$E110="H"),$F110,IF(AND($D110="O",NOT($E110="H")),-$F110,IF($G110="O",$F110,IF(AND($E110="B",NOT($D110="O")),$F110/($G$1-1),IF($E110="X",$F110*AB110,0))))))</f>
        <v>0</v>
      </c>
      <c r="U110" s="153">
        <f>IF(AND($D110="V",$E110="H"),-$F110,IF(AND($D110="V",$E110="T"),$F110,0))</f>
        <v>0</v>
      </c>
      <c r="V110" s="152">
        <f>IF($G$1&lt;6,0,IF(AND($D110="V",$E110="H"),$F110,IF(AND($D110="V",NOT($E110="H")),-$F110,IF($G110="V",$F110,IF(AND($E110="B",NOT($D110="V")),$F110/($G$1-1),IF($E110="X",($F110*AC110)-#REF!,0))))))</f>
        <v>0</v>
      </c>
      <c r="W110" s="154">
        <f>IF(AND(D110="S",E110="H"),1,IF(AND(D110="B",E110="H"),2,IF(AND(D110="G",E110="A"),3,IF(AND(D110="G",E110="D"),4,IF(AND(D110="R",E110="A"),5,IF(AND(D110="R",E110="D"),6,IF(AND(D110="C",E110="A"),7,IF(AND(D110="C",E110="D"),8,IF(AND(D110="L",E110="A"),9,IF(AND(D110="L",E110="D"),10,IF(AND(D110="O",E110="A"),11,IF(AND(D110="O",E110="D"),12,IF(AND(D110="V",E110="A"),13,IF(AND(D110="V",E110="D"),14,0))))))))))))))</f>
        <v>0</v>
      </c>
      <c r="X110" s="155">
        <f>IF(NOT(SUMIF($W$6:$W110,1,$I$6:$I110)=0),(SUMIF($W$6:$W110,3,$F$6:$F110)-SUMIF($AE$6:$AE110,3,$F$6:$F110))/ABS(SUMIF($W$6:$W110,1,$I$6:$I110)),0)</f>
        <v>0</v>
      </c>
      <c r="Y110" s="155">
        <f>IF(NOT(SUMIF($W$6:$W110,1,$I$6:$I110)=0),(SUMIF($W$6:$W110,5,$F$6:$F110)-SUMIF($AE$6:$AE110,5,$F$6:$F110))/ABS(SUMIF($W$6:$W110,1,$I$6:$I110)),0)</f>
        <v>0</v>
      </c>
      <c r="Z110" s="155">
        <f>IF(NOT(SUMIF($W$6:$W110,1,$I$6:$I110)=0),(SUMIF($W$6:$W110,7,$F$6:$F110)-SUMIF($AE$6:$AE110,7,$F$6:$F110))/ABS(SUMIF($W$6:$W110,1,$I$6:$I110)),0)</f>
        <v>0</v>
      </c>
      <c r="AA110" s="155">
        <f>IF(NOT(SUMIF($W$6:$W110,1,$I$6:$I110)=0),(SUMIF($W$6:$W110,9,$F$6:$F110)-SUMIF($AE$6:$AE110,9,$F$6:$F110))/ABS(SUMIF($W$6:$W110,1,$I$6:$I110)),0)</f>
        <v>0</v>
      </c>
      <c r="AB110" s="155">
        <f>IF(NOT(SUMIF($W$6:$W110,1,$I$6:$I110)=0),(SUMIF($W$6:$W110,11,$F$6:$F110)-SUMIF($AE$6:$AE110,11,$F$6:$F110))/ABS(SUMIF($W$6:$W110,1,$I$6:$I110)),0)</f>
        <v>0</v>
      </c>
      <c r="AC110" s="155">
        <f>IF(NOT(SUMIF($W$6:$W110,1,$I$6:$I110)=0),(SUMIF($W$6:$W110,13,$F$6:$F110)-SUMIF($AE$6:$AE110,13,$F$6:$F110))/ABS(SUMIF($W$6:$W110,1,$I$6:$I110)),0)</f>
        <v>0</v>
      </c>
      <c r="AD110" s="155">
        <f>IF(SUM($W$6:$W110)+SUM($AE$6:$AE110)=0,0,1-X110-Y110-Z110-AA110-AB110-AC110)</f>
        <v>0</v>
      </c>
      <c r="AE110" s="156">
        <f>IF(AND($D110="S",$E110="T"),1,IF(AND($D110="B",$E110="A"),2,IF(AND($G110="G",$E110="A"),3,IF(AND($G110="G",$E110="D"),4,IF(AND($G110="R",$E110="A"),5,IF(AND($G110="R",$E110="D"),6,IF(AND($G110="C",$E110="A"),7,IF(AND($G110="C",$E110="D"),8,IF(AND($G110="L",$E110="A"),9,IF(AND($G110="L",$E110="D"),10,IF(AND($G110="O",$E110="A"),11,IF(AND($G110="O",$E110="D"),12,IF(AND($G110="V",$E110="A"),13,IF(AND($G110="V",$E110="D"),14,IF(AND($E110="A",$G110="B"),15,0)))))))))))))))</f>
        <v>0</v>
      </c>
      <c r="AF110" s="157">
        <f>IF(AND(D110="B",E110="H"),A110,IF(AND(G110="B",OR(E110="A",E110="D")),A110,0))</f>
        <v>0</v>
      </c>
    </row>
    <row r="111" ht="12.7" customHeight="1">
      <c r="A111" s="143">
        <f>IF($E111="H",-$F111,IF($E111="T",$F111,IF(AND($E111="A",$G111="B"),$F111,IF(AND(E111="D",G111="B"),F111*0.8,0))))</f>
        <v>0</v>
      </c>
      <c r="B111" s="144">
        <f>$B110-$A111</f>
        <v>0</v>
      </c>
      <c r="C111" s="144">
        <f>IF(OR($E111="Z",AND($E111="H",$D111="B")),$F111,IF(AND($D111="B",$E111="Ü"),-$F111,IF($E111="X",$F111*$AD111,IF(AND(E111="D",G111="B"),F111*0.2,IF(AND(D111="S",E111="H"),$F111*H111/100,0)))))</f>
        <v>0</v>
      </c>
      <c r="D111" s="145"/>
      <c r="E111" s="146"/>
      <c r="F111" s="147">
        <f>IF(AND(D111="G",E111="S"),ROUND(SUM($L$6:$L110)*H111/100,-2),IF(AND(D111="R",E111="S"),ROUND(SUM(N$6:N110)*H111/100,-2),IF(AND(D111="C",E111="S"),ROUND(SUM(P$6:P110)*H111/100,-2),IF(AND(D111="L",E111="S"),ROUND(SUM(R$6:R110)*H111/100,-2),IF(AND(D111="O",E111="S"),ROUND(SUM(T$6:T110)*H111/100,-2),IF(AND(D111="V",E111="S"),ROUND(SUM(V$6:V110)*H111/100,-2),IF(AND(D111="G",E111="Z"),ABS(ROUND(SUM(K$6:K110)*H111/100,-2)),IF(AND(D111="R",E111="Z"),ABS(ROUND(SUM(M$6:M110)*H111/100,-2)),IF(AND(D111="C",E111="Z"),ABS(ROUND(SUM(O$6:O110)*H111/100,-2)),IF(AND(D111="L",E111="Z"),ABS(ROUND(SUM(Q$6:Q110)*H111/100,-2)),IF(AND(D111="O",E111="Z"),ABS(ROUND(SUM(S$6:S110)*H111/100,-2)),IF(AND(D111="V",E111="Z"),ABS(ROUND(SUM(U$6:U110)*H111/100,-2)),IF(E111="X",ABS(ROUND(SUM(I$6:I110)*H111/100,-2)),IF(AND(D111="B",E111="H"),80000,0))))))))))))))</f>
        <v>0</v>
      </c>
      <c r="G111" s="148"/>
      <c r="H111" s="149">
        <v>5</v>
      </c>
      <c r="I111" s="144">
        <f>IF(AND($D111="S",$E111="H"),-$F111,IF(AND($D111="S",$E111="T"),$F111,0))</f>
        <v>0</v>
      </c>
      <c r="J111" s="150">
        <f>IF(AND($D111="S",OR($E111="Ü",$E111="T",$E111="A",$E111="D")),-$F111,IF(AND($G111="S",$E111="Ü"),$F111,IF(E111="S",$F111,IF(AND(D111="S",E111="H"),$F111*(100-H111)/100,IF(E111="X",-F111,0)))))</f>
        <v>0</v>
      </c>
      <c r="K111" s="151">
        <f>IF(AND($D111="G",$E111="H"),-$F111,IF(AND($D111="G",$E111="T"),$F111,0))</f>
        <v>0</v>
      </c>
      <c r="L111" s="152">
        <f>IF(AND($D111="G",$E111="H"),$F111,IF(AND($D111="G",NOT($E111="H")),-$F111,IF($G111="G",$F111,IF(AND($E111="B",NOT($D111="G")),$F111/($G$1-1),IF($E111="X",$F111*X111,0)))))</f>
        <v>0</v>
      </c>
      <c r="M111" s="153">
        <f>IF(AND($D111="R",$E111="H"),-$F111,IF(AND($D111="R",$E111="T"),$F111,0))</f>
        <v>0</v>
      </c>
      <c r="N111" s="152">
        <f>IF(AND($D111="R",$E111="H"),$F111,IF(AND($D111="R",NOT($E111="H")),-$F111,IF($G111="R",$F111,IF(AND($E111="B",NOT($D111="R")),$F111/($G$1-1),IF($E111="X",$F111*Y111,0)))))</f>
        <v>0</v>
      </c>
      <c r="O111" s="153">
        <f>IF(AND($D111="C",$E111="H"),-$F111,IF(AND($D111="C",$E111="T"),$F111,0))</f>
        <v>0</v>
      </c>
      <c r="P111" s="152">
        <f>IF($G$1&lt;3,0,IF(AND($D111="C",$E111="H"),$F111,IF(AND($D111="C",NOT($E111="H")),-$F111,IF($G111="C",$F111,IF(AND($E111="B",NOT($D111="C")),$F111/($G$1-1),IF($E111="X",$F111*Z111,0))))))</f>
        <v>0</v>
      </c>
      <c r="Q111" s="153">
        <f>IF(AND($D111="L",$E111="H"),-$F111,IF(AND($D111="L",$E111="T"),$F111,0))</f>
        <v>0</v>
      </c>
      <c r="R111" s="152">
        <f>IF($G$1&lt;4,0,IF(AND($D111="L",$E111="H"),$F111,IF(AND($D111="L",NOT($E111="H")),-$F111,IF($G111="L",$F111,IF(AND($E111="B",NOT($D111="L")),$F111/($G$1-1),IF($E111="X",$F111*AA111,0))))))</f>
        <v>0</v>
      </c>
      <c r="S111" s="153">
        <f>IF(AND($D111="O",$E111="H"),-$F111,IF(AND($D111="O",$E111="T"),$F111,0))</f>
        <v>0</v>
      </c>
      <c r="T111" s="152">
        <f>IF($G$1&lt;5,0,IF(AND($D111="O",$E111="H"),$F111,IF(AND($D111="O",NOT($E111="H")),-$F111,IF($G111="O",$F111,IF(AND($E111="B",NOT($D111="O")),$F111/($G$1-1),IF($E111="X",$F111*AB111,0))))))</f>
        <v>0</v>
      </c>
      <c r="U111" s="153">
        <f>IF(AND($D111="V",$E111="H"),-$F111,IF(AND($D111="V",$E111="T"),$F111,0))</f>
        <v>0</v>
      </c>
      <c r="V111" s="152">
        <f>IF($G$1&lt;6,0,IF(AND($D111="V",$E111="H"),$F111,IF(AND($D111="V",NOT($E111="H")),-$F111,IF($G111="V",$F111,IF(AND($E111="B",NOT($D111="V")),$F111/($G$1-1),IF($E111="X",($F111*AC111)-#REF!,0))))))</f>
        <v>0</v>
      </c>
      <c r="W111" s="158">
        <f>IF(AND(D111="S",E111="H"),1,IF(AND(D111="B",E111="H"),2,IF(AND(D111="G",E111="A"),3,IF(AND(D111="G",E111="D"),4,IF(AND(D111="R",E111="A"),5,IF(AND(D111="R",E111="D"),6,IF(AND(D111="C",E111="A"),7,IF(AND(D111="C",E111="D"),8,IF(AND(D111="L",E111="A"),9,IF(AND(D111="L",E111="D"),10,IF(AND(D111="O",E111="A"),11,IF(AND(D111="O",E111="D"),12,IF(AND(D111="V",E111="A"),13,IF(AND(D111="V",E111="D"),14,0))))))))))))))</f>
        <v>0</v>
      </c>
      <c r="X111" s="159">
        <f>IF(NOT(SUMIF($W$6:$W111,1,$I$6:$I111)=0),(SUMIF($W$6:$W111,3,$F$6:$F111)-SUMIF($AE$6:$AE111,3,$F$6:$F111))/ABS(SUMIF($W$6:$W111,1,$I$6:$I111)),0)</f>
        <v>0</v>
      </c>
      <c r="Y111" s="159">
        <f>IF(NOT(SUMIF($W$6:$W111,1,$I$6:$I111)=0),(SUMIF($W$6:$W111,5,$F$6:$F111)-SUMIF($AE$6:$AE111,5,$F$6:$F111))/ABS(SUMIF($W$6:$W111,1,$I$6:$I111)),0)</f>
        <v>0</v>
      </c>
      <c r="Z111" s="159">
        <f>IF(NOT(SUMIF($W$6:$W111,1,$I$6:$I111)=0),(SUMIF($W$6:$W111,7,$F$6:$F111)-SUMIF($AE$6:$AE111,7,$F$6:$F111))/ABS(SUMIF($W$6:$W111,1,$I$6:$I111)),0)</f>
        <v>0</v>
      </c>
      <c r="AA111" s="159">
        <f>IF(NOT(SUMIF($W$6:$W111,1,$I$6:$I111)=0),(SUMIF($W$6:$W111,9,$F$6:$F111)-SUMIF($AE$6:$AE111,9,$F$6:$F111))/ABS(SUMIF($W$6:$W111,1,$I$6:$I111)),0)</f>
        <v>0</v>
      </c>
      <c r="AB111" s="159">
        <f>IF(NOT(SUMIF($W$6:$W111,1,$I$6:$I111)=0),(SUMIF($W$6:$W111,11,$F$6:$F111)-SUMIF($AE$6:$AE111,11,$F$6:$F111))/ABS(SUMIF($W$6:$W111,1,$I$6:$I111)),0)</f>
        <v>0</v>
      </c>
      <c r="AC111" s="159">
        <f>IF(NOT(SUMIF($W$6:$W111,1,$I$6:$I111)=0),(SUMIF($W$6:$W111,13,$F$6:$F111)-SUMIF($AE$6:$AE111,13,$F$6:$F111))/ABS(SUMIF($W$6:$W111,1,$I$6:$I111)),0)</f>
        <v>0</v>
      </c>
      <c r="AD111" s="159">
        <f>IF(SUM($W$6:$W111)+SUM($AE$6:$AE111)=0,0,1-X111-Y111-Z111-AA111-AB111-AC111)</f>
        <v>0</v>
      </c>
      <c r="AE111" s="160">
        <f>IF(AND($D111="S",$E111="T"),1,IF(AND($D111="B",$E111="A"),2,IF(AND($G111="G",$E111="A"),3,IF(AND($G111="G",$E111="D"),4,IF(AND($G111="R",$E111="A"),5,IF(AND($G111="R",$E111="D"),6,IF(AND($G111="C",$E111="A"),7,IF(AND($G111="C",$E111="D"),8,IF(AND($G111="L",$E111="A"),9,IF(AND($G111="L",$E111="D"),10,IF(AND($G111="O",$E111="A"),11,IF(AND($G111="O",$E111="D"),12,IF(AND($G111="V",$E111="A"),13,IF(AND($G111="V",$E111="D"),14,IF(AND($E111="A",$G111="B"),15,0)))))))))))))))</f>
        <v>0</v>
      </c>
      <c r="AF111" s="161">
        <f>IF(AND(D111="B",E111="H"),A111,IF(AND(G111="B",OR(E111="A",E111="D")),A111,0))</f>
        <v>0</v>
      </c>
    </row>
    <row r="112" ht="12.7" customHeight="1">
      <c r="A112" s="143">
        <f>IF($E112="H",-$F112,IF($E112="T",$F112,IF(AND($E112="A",$G112="B"),$F112,IF(AND(E112="D",G112="B"),F112*0.8,0))))</f>
        <v>0</v>
      </c>
      <c r="B112" s="144">
        <f>$B111-$A112</f>
        <v>0</v>
      </c>
      <c r="C112" s="144">
        <f>IF(OR($E112="Z",AND($E112="H",$D112="B")),$F112,IF(AND($D112="B",$E112="Ü"),-$F112,IF($E112="X",$F112*$AD112,IF(AND(E112="D",G112="B"),F112*0.2,IF(AND(D112="S",E112="H"),$F112*H112/100,0)))))</f>
        <v>0</v>
      </c>
      <c r="D112" s="145"/>
      <c r="E112" s="146"/>
      <c r="F112" s="147">
        <f>IF(AND(D112="G",E112="S"),ROUND(SUM($L$6:$L111)*H112/100,-2),IF(AND(D112="R",E112="S"),ROUND(SUM(N$6:N111)*H112/100,-2),IF(AND(D112="C",E112="S"),ROUND(SUM(P$6:P111)*H112/100,-2),IF(AND(D112="L",E112="S"),ROUND(SUM(R$6:R111)*H112/100,-2),IF(AND(D112="O",E112="S"),ROUND(SUM(T$6:T111)*H112/100,-2),IF(AND(D112="V",E112="S"),ROUND(SUM(V$6:V111)*H112/100,-2),IF(AND(D112="G",E112="Z"),ABS(ROUND(SUM(K$6:K111)*H112/100,-2)),IF(AND(D112="R",E112="Z"),ABS(ROUND(SUM(M$6:M111)*H112/100,-2)),IF(AND(D112="C",E112="Z"),ABS(ROUND(SUM(O$6:O111)*H112/100,-2)),IF(AND(D112="L",E112="Z"),ABS(ROUND(SUM(Q$6:Q111)*H112/100,-2)),IF(AND(D112="O",E112="Z"),ABS(ROUND(SUM(S$6:S111)*H112/100,-2)),IF(AND(D112="V",E112="Z"),ABS(ROUND(SUM(U$6:U111)*H112/100,-2)),IF(E112="X",ABS(ROUND(SUM(I$6:I111)*H112/100,-2)),IF(AND(D112="B",E112="H"),80000,0))))))))))))))</f>
        <v>0</v>
      </c>
      <c r="G112" s="148"/>
      <c r="H112" s="149">
        <v>5</v>
      </c>
      <c r="I112" s="144">
        <f>IF(AND($D112="S",$E112="H"),-$F112,IF(AND($D112="S",$E112="T"),$F112,0))</f>
        <v>0</v>
      </c>
      <c r="J112" s="150">
        <f>IF(AND($D112="S",OR($E112="Ü",$E112="T",$E112="A",$E112="D")),-$F112,IF(AND($G112="S",$E112="Ü"),$F112,IF(E112="S",$F112,IF(AND(D112="S",E112="H"),$F112*(100-H112)/100,IF(E112="X",-F112,0)))))</f>
        <v>0</v>
      </c>
      <c r="K112" s="151">
        <f>IF(AND($D112="G",$E112="H"),-$F112,IF(AND($D112="G",$E112="T"),$F112,0))</f>
        <v>0</v>
      </c>
      <c r="L112" s="152">
        <f>IF(AND($D112="G",$E112="H"),$F112,IF(AND($D112="G",NOT($E112="H")),-$F112,IF($G112="G",$F112,IF(AND($E112="B",NOT($D112="G")),$F112/($G$1-1),IF($E112="X",$F112*X112,0)))))</f>
        <v>0</v>
      </c>
      <c r="M112" s="153">
        <f>IF(AND($D112="R",$E112="H"),-$F112,IF(AND($D112="R",$E112="T"),$F112,0))</f>
        <v>0</v>
      </c>
      <c r="N112" s="152">
        <f>IF(AND($D112="R",$E112="H"),$F112,IF(AND($D112="R",NOT($E112="H")),-$F112,IF($G112="R",$F112,IF(AND($E112="B",NOT($D112="R")),$F112/($G$1-1),IF($E112="X",$F112*Y112,0)))))</f>
        <v>0</v>
      </c>
      <c r="O112" s="153">
        <f>IF(AND($D112="C",$E112="H"),-$F112,IF(AND($D112="C",$E112="T"),$F112,0))</f>
        <v>0</v>
      </c>
      <c r="P112" s="152">
        <f>IF($G$1&lt;3,0,IF(AND($D112="C",$E112="H"),$F112,IF(AND($D112="C",NOT($E112="H")),-$F112,IF($G112="C",$F112,IF(AND($E112="B",NOT($D112="C")),$F112/($G$1-1),IF($E112="X",$F112*Z112,0))))))</f>
        <v>0</v>
      </c>
      <c r="Q112" s="153">
        <f>IF(AND($D112="L",$E112="H"),-$F112,IF(AND($D112="L",$E112="T"),$F112,0))</f>
        <v>0</v>
      </c>
      <c r="R112" s="152">
        <f>IF($G$1&lt;4,0,IF(AND($D112="L",$E112="H"),$F112,IF(AND($D112="L",NOT($E112="H")),-$F112,IF($G112="L",$F112,IF(AND($E112="B",NOT($D112="L")),$F112/($G$1-1),IF($E112="X",$F112*AA112,0))))))</f>
        <v>0</v>
      </c>
      <c r="S112" s="153">
        <f>IF(AND($D112="O",$E112="H"),-$F112,IF(AND($D112="O",$E112="T"),$F112,0))</f>
        <v>0</v>
      </c>
      <c r="T112" s="152">
        <f>IF($G$1&lt;5,0,IF(AND($D112="O",$E112="H"),$F112,IF(AND($D112="O",NOT($E112="H")),-$F112,IF($G112="O",$F112,IF(AND($E112="B",NOT($D112="O")),$F112/($G$1-1),IF($E112="X",$F112*AB112,0))))))</f>
        <v>0</v>
      </c>
      <c r="U112" s="153">
        <f>IF(AND($D112="V",$E112="H"),-$F112,IF(AND($D112="V",$E112="T"),$F112,0))</f>
        <v>0</v>
      </c>
      <c r="V112" s="152">
        <f>IF($G$1&lt;6,0,IF(AND($D112="V",$E112="H"),$F112,IF(AND($D112="V",NOT($E112="H")),-$F112,IF($G112="V",$F112,IF(AND($E112="B",NOT($D112="V")),$F112/($G$1-1),IF($E112="X",($F112*AC112)-#REF!,0))))))</f>
        <v>0</v>
      </c>
      <c r="W112" s="154">
        <f>IF(AND(D112="S",E112="H"),1,IF(AND(D112="B",E112="H"),2,IF(AND(D112="G",E112="A"),3,IF(AND(D112="G",E112="D"),4,IF(AND(D112="R",E112="A"),5,IF(AND(D112="R",E112="D"),6,IF(AND(D112="C",E112="A"),7,IF(AND(D112="C",E112="D"),8,IF(AND(D112="L",E112="A"),9,IF(AND(D112="L",E112="D"),10,IF(AND(D112="O",E112="A"),11,IF(AND(D112="O",E112="D"),12,IF(AND(D112="V",E112="A"),13,IF(AND(D112="V",E112="D"),14,0))))))))))))))</f>
        <v>0</v>
      </c>
      <c r="X112" s="155">
        <f>IF(NOT(SUMIF($W$6:$W112,1,$I$6:$I112)=0),(SUMIF($W$6:$W112,3,$F$6:$F112)-SUMIF($AE$6:$AE112,3,$F$6:$F112))/ABS(SUMIF($W$6:$W112,1,$I$6:$I112)),0)</f>
        <v>0</v>
      </c>
      <c r="Y112" s="155">
        <f>IF(NOT(SUMIF($W$6:$W112,1,$I$6:$I112)=0),(SUMIF($W$6:$W112,5,$F$6:$F112)-SUMIF($AE$6:$AE112,5,$F$6:$F112))/ABS(SUMIF($W$6:$W112,1,$I$6:$I112)),0)</f>
        <v>0</v>
      </c>
      <c r="Z112" s="155">
        <f>IF(NOT(SUMIF($W$6:$W112,1,$I$6:$I112)=0),(SUMIF($W$6:$W112,7,$F$6:$F112)-SUMIF($AE$6:$AE112,7,$F$6:$F112))/ABS(SUMIF($W$6:$W112,1,$I$6:$I112)),0)</f>
        <v>0</v>
      </c>
      <c r="AA112" s="155">
        <f>IF(NOT(SUMIF($W$6:$W112,1,$I$6:$I112)=0),(SUMIF($W$6:$W112,9,$F$6:$F112)-SUMIF($AE$6:$AE112,9,$F$6:$F112))/ABS(SUMIF($W$6:$W112,1,$I$6:$I112)),0)</f>
        <v>0</v>
      </c>
      <c r="AB112" s="155">
        <f>IF(NOT(SUMIF($W$6:$W112,1,$I$6:$I112)=0),(SUMIF($W$6:$W112,11,$F$6:$F112)-SUMIF($AE$6:$AE112,11,$F$6:$F112))/ABS(SUMIF($W$6:$W112,1,$I$6:$I112)),0)</f>
        <v>0</v>
      </c>
      <c r="AC112" s="155">
        <f>IF(NOT(SUMIF($W$6:$W112,1,$I$6:$I112)=0),(SUMIF($W$6:$W112,13,$F$6:$F112)-SUMIF($AE$6:$AE112,13,$F$6:$F112))/ABS(SUMIF($W$6:$W112,1,$I$6:$I112)),0)</f>
        <v>0</v>
      </c>
      <c r="AD112" s="155">
        <f>IF(SUM($W$6:$W112)+SUM($AE$6:$AE112)=0,0,1-X112-Y112-Z112-AA112-AB112-AC112)</f>
        <v>0</v>
      </c>
      <c r="AE112" s="156">
        <f>IF(AND($D112="S",$E112="T"),1,IF(AND($D112="B",$E112="A"),2,IF(AND($G112="G",$E112="A"),3,IF(AND($G112="G",$E112="D"),4,IF(AND($G112="R",$E112="A"),5,IF(AND($G112="R",$E112="D"),6,IF(AND($G112="C",$E112="A"),7,IF(AND($G112="C",$E112="D"),8,IF(AND($G112="L",$E112="A"),9,IF(AND($G112="L",$E112="D"),10,IF(AND($G112="O",$E112="A"),11,IF(AND($G112="O",$E112="D"),12,IF(AND($G112="V",$E112="A"),13,IF(AND($G112="V",$E112="D"),14,IF(AND($E112="A",$G112="B"),15,0)))))))))))))))</f>
        <v>0</v>
      </c>
      <c r="AF112" s="157">
        <f>IF(AND(D112="B",E112="H"),A112,IF(AND(G112="B",OR(E112="A",E112="D")),A112,0))</f>
        <v>0</v>
      </c>
    </row>
    <row r="113" ht="12.7" customHeight="1">
      <c r="A113" s="143">
        <f>IF($E113="H",-$F113,IF($E113="T",$F113,IF(AND($E113="A",$G113="B"),$F113,IF(AND(E113="D",G113="B"),F113*0.8,0))))</f>
        <v>0</v>
      </c>
      <c r="B113" s="144">
        <f>$B112-$A113</f>
        <v>0</v>
      </c>
      <c r="C113" s="144">
        <f>IF(OR($E113="Z",AND($E113="H",$D113="B")),$F113,IF(AND($D113="B",$E113="Ü"),-$F113,IF($E113="X",$F113*$AD113,IF(AND(E113="D",G113="B"),F113*0.2,IF(AND(D113="S",E113="H"),$F113*H113/100,0)))))</f>
        <v>0</v>
      </c>
      <c r="D113" s="145"/>
      <c r="E113" s="146"/>
      <c r="F113" s="147">
        <f>IF(AND(D113="G",E113="S"),ROUND(SUM($L$6:$L112)*H113/100,-2),IF(AND(D113="R",E113="S"),ROUND(SUM(N$6:N112)*H113/100,-2),IF(AND(D113="C",E113="S"),ROUND(SUM(P$6:P112)*H113/100,-2),IF(AND(D113="L",E113="S"),ROUND(SUM(R$6:R112)*H113/100,-2),IF(AND(D113="O",E113="S"),ROUND(SUM(T$6:T112)*H113/100,-2),IF(AND(D113="V",E113="S"),ROUND(SUM(V$6:V112)*H113/100,-2),IF(AND(D113="G",E113="Z"),ABS(ROUND(SUM(K$6:K112)*H113/100,-2)),IF(AND(D113="R",E113="Z"),ABS(ROUND(SUM(M$6:M112)*H113/100,-2)),IF(AND(D113="C",E113="Z"),ABS(ROUND(SUM(O$6:O112)*H113/100,-2)),IF(AND(D113="L",E113="Z"),ABS(ROUND(SUM(Q$6:Q112)*H113/100,-2)),IF(AND(D113="O",E113="Z"),ABS(ROUND(SUM(S$6:S112)*H113/100,-2)),IF(AND(D113="V",E113="Z"),ABS(ROUND(SUM(U$6:U112)*H113/100,-2)),IF(E113="X",ABS(ROUND(SUM(I$6:I112)*H113/100,-2)),IF(AND(D113="B",E113="H"),80000,0))))))))))))))</f>
        <v>0</v>
      </c>
      <c r="G113" s="148"/>
      <c r="H113" s="149">
        <v>5</v>
      </c>
      <c r="I113" s="144">
        <f>IF(AND($D113="S",$E113="H"),-$F113,IF(AND($D113="S",$E113="T"),$F113,0))</f>
        <v>0</v>
      </c>
      <c r="J113" s="150">
        <f>IF(AND($D113="S",OR($E113="Ü",$E113="T",$E113="A",$E113="D")),-$F113,IF(AND($G113="S",$E113="Ü"),$F113,IF(E113="S",$F113,IF(AND(D113="S",E113="H"),$F113*(100-H113)/100,IF(E113="X",-F113,0)))))</f>
        <v>0</v>
      </c>
      <c r="K113" s="151">
        <f>IF(AND($D113="G",$E113="H"),-$F113,IF(AND($D113="G",$E113="T"),$F113,0))</f>
        <v>0</v>
      </c>
      <c r="L113" s="152">
        <f>IF(AND($D113="G",$E113="H"),$F113,IF(AND($D113="G",NOT($E113="H")),-$F113,IF($G113="G",$F113,IF(AND($E113="B",NOT($D113="G")),$F113/($G$1-1),IF($E113="X",$F113*X113,0)))))</f>
        <v>0</v>
      </c>
      <c r="M113" s="153">
        <f>IF(AND($D113="R",$E113="H"),-$F113,IF(AND($D113="R",$E113="T"),$F113,0))</f>
        <v>0</v>
      </c>
      <c r="N113" s="152">
        <f>IF(AND($D113="R",$E113="H"),$F113,IF(AND($D113="R",NOT($E113="H")),-$F113,IF($G113="R",$F113,IF(AND($E113="B",NOT($D113="R")),$F113/($G$1-1),IF($E113="X",$F113*Y113,0)))))</f>
        <v>0</v>
      </c>
      <c r="O113" s="153">
        <f>IF(AND($D113="C",$E113="H"),-$F113,IF(AND($D113="C",$E113="T"),$F113,0))</f>
        <v>0</v>
      </c>
      <c r="P113" s="152">
        <f>IF($G$1&lt;3,0,IF(AND($D113="C",$E113="H"),$F113,IF(AND($D113="C",NOT($E113="H")),-$F113,IF($G113="C",$F113,IF(AND($E113="B",NOT($D113="C")),$F113/($G$1-1),IF($E113="X",$F113*Z113,0))))))</f>
        <v>0</v>
      </c>
      <c r="Q113" s="153">
        <f>IF(AND($D113="L",$E113="H"),-$F113,IF(AND($D113="L",$E113="T"),$F113,0))</f>
        <v>0</v>
      </c>
      <c r="R113" s="152">
        <f>IF($G$1&lt;4,0,IF(AND($D113="L",$E113="H"),$F113,IF(AND($D113="L",NOT($E113="H")),-$F113,IF($G113="L",$F113,IF(AND($E113="B",NOT($D113="L")),$F113/($G$1-1),IF($E113="X",$F113*AA113,0))))))</f>
        <v>0</v>
      </c>
      <c r="S113" s="153">
        <f>IF(AND($D113="O",$E113="H"),-$F113,IF(AND($D113="O",$E113="T"),$F113,0))</f>
        <v>0</v>
      </c>
      <c r="T113" s="152">
        <f>IF($G$1&lt;5,0,IF(AND($D113="O",$E113="H"),$F113,IF(AND($D113="O",NOT($E113="H")),-$F113,IF($G113="O",$F113,IF(AND($E113="B",NOT($D113="O")),$F113/($G$1-1),IF($E113="X",$F113*AB113,0))))))</f>
        <v>0</v>
      </c>
      <c r="U113" s="153">
        <f>IF(AND($D113="V",$E113="H"),-$F113,IF(AND($D113="V",$E113="T"),$F113,0))</f>
        <v>0</v>
      </c>
      <c r="V113" s="152">
        <f>IF($G$1&lt;6,0,IF(AND($D113="V",$E113="H"),$F113,IF(AND($D113="V",NOT($E113="H")),-$F113,IF($G113="V",$F113,IF(AND($E113="B",NOT($D113="V")),$F113/($G$1-1),IF($E113="X",($F113*AC113)-#REF!,0))))))</f>
        <v>0</v>
      </c>
      <c r="W113" s="158">
        <f>IF(AND(D113="S",E113="H"),1,IF(AND(D113="B",E113="H"),2,IF(AND(D113="G",E113="A"),3,IF(AND(D113="G",E113="D"),4,IF(AND(D113="R",E113="A"),5,IF(AND(D113="R",E113="D"),6,IF(AND(D113="C",E113="A"),7,IF(AND(D113="C",E113="D"),8,IF(AND(D113="L",E113="A"),9,IF(AND(D113="L",E113="D"),10,IF(AND(D113="O",E113="A"),11,IF(AND(D113="O",E113="D"),12,IF(AND(D113="V",E113="A"),13,IF(AND(D113="V",E113="D"),14,0))))))))))))))</f>
        <v>0</v>
      </c>
      <c r="X113" s="159">
        <f>IF(NOT(SUMIF($W$6:$W113,1,$I$6:$I113)=0),(SUMIF($W$6:$W113,3,$F$6:$F113)-SUMIF($AE$6:$AE113,3,$F$6:$F113))/ABS(SUMIF($W$6:$W113,1,$I$6:$I113)),0)</f>
        <v>0</v>
      </c>
      <c r="Y113" s="159">
        <f>IF(NOT(SUMIF($W$6:$W113,1,$I$6:$I113)=0),(SUMIF($W$6:$W113,5,$F$6:$F113)-SUMIF($AE$6:$AE113,5,$F$6:$F113))/ABS(SUMIF($W$6:$W113,1,$I$6:$I113)),0)</f>
        <v>0</v>
      </c>
      <c r="Z113" s="159">
        <f>IF(NOT(SUMIF($W$6:$W113,1,$I$6:$I113)=0),(SUMIF($W$6:$W113,7,$F$6:$F113)-SUMIF($AE$6:$AE113,7,$F$6:$F113))/ABS(SUMIF($W$6:$W113,1,$I$6:$I113)),0)</f>
        <v>0</v>
      </c>
      <c r="AA113" s="159">
        <f>IF(NOT(SUMIF($W$6:$W113,1,$I$6:$I113)=0),(SUMIF($W$6:$W113,9,$F$6:$F113)-SUMIF($AE$6:$AE113,9,$F$6:$F113))/ABS(SUMIF($W$6:$W113,1,$I$6:$I113)),0)</f>
        <v>0</v>
      </c>
      <c r="AB113" s="159">
        <f>IF(NOT(SUMIF($W$6:$W113,1,$I$6:$I113)=0),(SUMIF($W$6:$W113,11,$F$6:$F113)-SUMIF($AE$6:$AE113,11,$F$6:$F113))/ABS(SUMIF($W$6:$W113,1,$I$6:$I113)),0)</f>
        <v>0</v>
      </c>
      <c r="AC113" s="159">
        <f>IF(NOT(SUMIF($W$6:$W113,1,$I$6:$I113)=0),(SUMIF($W$6:$W113,13,$F$6:$F113)-SUMIF($AE$6:$AE113,13,$F$6:$F113))/ABS(SUMIF($W$6:$W113,1,$I$6:$I113)),0)</f>
        <v>0</v>
      </c>
      <c r="AD113" s="159">
        <f>IF(SUM($W$6:$W113)+SUM($AE$6:$AE113)=0,0,1-X113-Y113-Z113-AA113-AB113-AC113)</f>
        <v>0</v>
      </c>
      <c r="AE113" s="160">
        <f>IF(AND($D113="S",$E113="T"),1,IF(AND($D113="B",$E113="A"),2,IF(AND($G113="G",$E113="A"),3,IF(AND($G113="G",$E113="D"),4,IF(AND($G113="R",$E113="A"),5,IF(AND($G113="R",$E113="D"),6,IF(AND($G113="C",$E113="A"),7,IF(AND($G113="C",$E113="D"),8,IF(AND($G113="L",$E113="A"),9,IF(AND($G113="L",$E113="D"),10,IF(AND($G113="O",$E113="A"),11,IF(AND($G113="O",$E113="D"),12,IF(AND($G113="V",$E113="A"),13,IF(AND($G113="V",$E113="D"),14,IF(AND($E113="A",$G113="B"),15,0)))))))))))))))</f>
        <v>0</v>
      </c>
      <c r="AF113" s="161">
        <f>IF(AND(D113="B",E113="H"),A113,IF(AND(G113="B",OR(E113="A",E113="D")),A113,0))</f>
        <v>0</v>
      </c>
    </row>
    <row r="114" ht="12.7" customHeight="1">
      <c r="A114" s="143">
        <f>IF($E114="H",-$F114,IF($E114="T",$F114,IF(AND($E114="A",$G114="B"),$F114,IF(AND(E114="D",G114="B"),F114*0.8,0))))</f>
        <v>0</v>
      </c>
      <c r="B114" s="144">
        <f>$B113-$A114</f>
        <v>0</v>
      </c>
      <c r="C114" s="144">
        <f>IF(OR($E114="Z",AND($E114="H",$D114="B")),$F114,IF(AND($D114="B",$E114="Ü"),-$F114,IF($E114="X",$F114*$AD114,IF(AND(E114="D",G114="B"),F114*0.2,IF(AND(D114="S",E114="H"),$F114*H114/100,0)))))</f>
        <v>0</v>
      </c>
      <c r="D114" s="145"/>
      <c r="E114" s="146"/>
      <c r="F114" s="147">
        <f>IF(AND(D114="G",E114="S"),ROUND(SUM($L$6:$L113)*H114/100,-2),IF(AND(D114="R",E114="S"),ROUND(SUM(N$6:N113)*H114/100,-2),IF(AND(D114="C",E114="S"),ROUND(SUM(P$6:P113)*H114/100,-2),IF(AND(D114="L",E114="S"),ROUND(SUM(R$6:R113)*H114/100,-2),IF(AND(D114="O",E114="S"),ROUND(SUM(T$6:T113)*H114/100,-2),IF(AND(D114="V",E114="S"),ROUND(SUM(V$6:V113)*H114/100,-2),IF(AND(D114="G",E114="Z"),ABS(ROUND(SUM(K$6:K113)*H114/100,-2)),IF(AND(D114="R",E114="Z"),ABS(ROUND(SUM(M$6:M113)*H114/100,-2)),IF(AND(D114="C",E114="Z"),ABS(ROUND(SUM(O$6:O113)*H114/100,-2)),IF(AND(D114="L",E114="Z"),ABS(ROUND(SUM(Q$6:Q113)*H114/100,-2)),IF(AND(D114="O",E114="Z"),ABS(ROUND(SUM(S$6:S113)*H114/100,-2)),IF(AND(D114="V",E114="Z"),ABS(ROUND(SUM(U$6:U113)*H114/100,-2)),IF(E114="X",ABS(ROUND(SUM(I$6:I113)*H114/100,-2)),IF(AND(D114="B",E114="H"),80000,0))))))))))))))</f>
        <v>0</v>
      </c>
      <c r="G114" s="148"/>
      <c r="H114" s="149">
        <v>5</v>
      </c>
      <c r="I114" s="144">
        <f>IF(AND($D114="S",$E114="H"),-$F114,IF(AND($D114="S",$E114="T"),$F114,0))</f>
        <v>0</v>
      </c>
      <c r="J114" s="150">
        <f>IF(AND($D114="S",OR($E114="Ü",$E114="T",$E114="A",$E114="D")),-$F114,IF(AND($G114="S",$E114="Ü"),$F114,IF(E114="S",$F114,IF(AND(D114="S",E114="H"),$F114*(100-H114)/100,IF(E114="X",-F114,0)))))</f>
        <v>0</v>
      </c>
      <c r="K114" s="151">
        <f>IF(AND($D114="G",$E114="H"),-$F114,IF(AND($D114="G",$E114="T"),$F114,0))</f>
        <v>0</v>
      </c>
      <c r="L114" s="152">
        <f>IF(AND($D114="G",$E114="H"),$F114,IF(AND($D114="G",NOT($E114="H")),-$F114,IF($G114="G",$F114,IF(AND($E114="B",NOT($D114="G")),$F114/($G$1-1),IF($E114="X",$F114*X114,0)))))</f>
        <v>0</v>
      </c>
      <c r="M114" s="153">
        <f>IF(AND($D114="R",$E114="H"),-$F114,IF(AND($D114="R",$E114="T"),$F114,0))</f>
        <v>0</v>
      </c>
      <c r="N114" s="152">
        <f>IF(AND($D114="R",$E114="H"),$F114,IF(AND($D114="R",NOT($E114="H")),-$F114,IF($G114="R",$F114,IF(AND($E114="B",NOT($D114="R")),$F114/($G$1-1),IF($E114="X",$F114*Y114,0)))))</f>
        <v>0</v>
      </c>
      <c r="O114" s="153">
        <f>IF(AND($D114="C",$E114="H"),-$F114,IF(AND($D114="C",$E114="T"),$F114,0))</f>
        <v>0</v>
      </c>
      <c r="P114" s="152">
        <f>IF($G$1&lt;3,0,IF(AND($D114="C",$E114="H"),$F114,IF(AND($D114="C",NOT($E114="H")),-$F114,IF($G114="C",$F114,IF(AND($E114="B",NOT($D114="C")),$F114/($G$1-1),IF($E114="X",$F114*Z114,0))))))</f>
        <v>0</v>
      </c>
      <c r="Q114" s="153">
        <f>IF(AND($D114="L",$E114="H"),-$F114,IF(AND($D114="L",$E114="T"),$F114,0))</f>
        <v>0</v>
      </c>
      <c r="R114" s="152">
        <f>IF($G$1&lt;4,0,IF(AND($D114="L",$E114="H"),$F114,IF(AND($D114="L",NOT($E114="H")),-$F114,IF($G114="L",$F114,IF(AND($E114="B",NOT($D114="L")),$F114/($G$1-1),IF($E114="X",$F114*AA114,0))))))</f>
        <v>0</v>
      </c>
      <c r="S114" s="153">
        <f>IF(AND($D114="O",$E114="H"),-$F114,IF(AND($D114="O",$E114="T"),$F114,0))</f>
        <v>0</v>
      </c>
      <c r="T114" s="152">
        <f>IF($G$1&lt;5,0,IF(AND($D114="O",$E114="H"),$F114,IF(AND($D114="O",NOT($E114="H")),-$F114,IF($G114="O",$F114,IF(AND($E114="B",NOT($D114="O")),$F114/($G$1-1),IF($E114="X",$F114*AB114,0))))))</f>
        <v>0</v>
      </c>
      <c r="U114" s="153">
        <f>IF(AND($D114="V",$E114="H"),-$F114,IF(AND($D114="V",$E114="T"),$F114,0))</f>
        <v>0</v>
      </c>
      <c r="V114" s="152">
        <f>IF($G$1&lt;6,0,IF(AND($D114="V",$E114="H"),$F114,IF(AND($D114="V",NOT($E114="H")),-$F114,IF($G114="V",$F114,IF(AND($E114="B",NOT($D114="V")),$F114/($G$1-1),IF($E114="X",($F114*AC114)-#REF!,0))))))</f>
        <v>0</v>
      </c>
      <c r="W114" s="154">
        <f>IF(AND(D114="S",E114="H"),1,IF(AND(D114="B",E114="H"),2,IF(AND(D114="G",E114="A"),3,IF(AND(D114="G",E114="D"),4,IF(AND(D114="R",E114="A"),5,IF(AND(D114="R",E114="D"),6,IF(AND(D114="C",E114="A"),7,IF(AND(D114="C",E114="D"),8,IF(AND(D114="L",E114="A"),9,IF(AND(D114="L",E114="D"),10,IF(AND(D114="O",E114="A"),11,IF(AND(D114="O",E114="D"),12,IF(AND(D114="V",E114="A"),13,IF(AND(D114="V",E114="D"),14,0))))))))))))))</f>
        <v>0</v>
      </c>
      <c r="X114" s="155">
        <f>IF(NOT(SUMIF($W$6:$W114,1,$I$6:$I114)=0),(SUMIF($W$6:$W114,3,$F$6:$F114)-SUMIF($AE$6:$AE114,3,$F$6:$F114))/ABS(SUMIF($W$6:$W114,1,$I$6:$I114)),0)</f>
        <v>0</v>
      </c>
      <c r="Y114" s="155">
        <f>IF(NOT(SUMIF($W$6:$W114,1,$I$6:$I114)=0),(SUMIF($W$6:$W114,5,$F$6:$F114)-SUMIF($AE$6:$AE114,5,$F$6:$F114))/ABS(SUMIF($W$6:$W114,1,$I$6:$I114)),0)</f>
        <v>0</v>
      </c>
      <c r="Z114" s="155">
        <f>IF(NOT(SUMIF($W$6:$W114,1,$I$6:$I114)=0),(SUMIF($W$6:$W114,7,$F$6:$F114)-SUMIF($AE$6:$AE114,7,$F$6:$F114))/ABS(SUMIF($W$6:$W114,1,$I$6:$I114)),0)</f>
        <v>0</v>
      </c>
      <c r="AA114" s="155">
        <f>IF(NOT(SUMIF($W$6:$W114,1,$I$6:$I114)=0),(SUMIF($W$6:$W114,9,$F$6:$F114)-SUMIF($AE$6:$AE114,9,$F$6:$F114))/ABS(SUMIF($W$6:$W114,1,$I$6:$I114)),0)</f>
        <v>0</v>
      </c>
      <c r="AB114" s="155">
        <f>IF(NOT(SUMIF($W$6:$W114,1,$I$6:$I114)=0),(SUMIF($W$6:$W114,11,$F$6:$F114)-SUMIF($AE$6:$AE114,11,$F$6:$F114))/ABS(SUMIF($W$6:$W114,1,$I$6:$I114)),0)</f>
        <v>0</v>
      </c>
      <c r="AC114" s="155">
        <f>IF(NOT(SUMIF($W$6:$W114,1,$I$6:$I114)=0),(SUMIF($W$6:$W114,13,$F$6:$F114)-SUMIF($AE$6:$AE114,13,$F$6:$F114))/ABS(SUMIF($W$6:$W114,1,$I$6:$I114)),0)</f>
        <v>0</v>
      </c>
      <c r="AD114" s="155">
        <f>IF(SUM($W$6:$W114)+SUM($AE$6:$AE114)=0,0,1-X114-Y114-Z114-AA114-AB114-AC114)</f>
        <v>0</v>
      </c>
      <c r="AE114" s="156">
        <f>IF(AND($D114="S",$E114="T"),1,IF(AND($D114="B",$E114="A"),2,IF(AND($G114="G",$E114="A"),3,IF(AND($G114="G",$E114="D"),4,IF(AND($G114="R",$E114="A"),5,IF(AND($G114="R",$E114="D"),6,IF(AND($G114="C",$E114="A"),7,IF(AND($G114="C",$E114="D"),8,IF(AND($G114="L",$E114="A"),9,IF(AND($G114="L",$E114="D"),10,IF(AND($G114="O",$E114="A"),11,IF(AND($G114="O",$E114="D"),12,IF(AND($G114="V",$E114="A"),13,IF(AND($G114="V",$E114="D"),14,IF(AND($E114="A",$G114="B"),15,0)))))))))))))))</f>
        <v>0</v>
      </c>
      <c r="AF114" s="157">
        <f>IF(AND(D114="B",E114="H"),A114,IF(AND(G114="B",OR(E114="A",E114="D")),A114,0))</f>
        <v>0</v>
      </c>
    </row>
    <row r="115" ht="12.7" customHeight="1">
      <c r="A115" s="143">
        <f>IF($E115="H",-$F115,IF($E115="T",$F115,IF(AND($E115="A",$G115="B"),$F115,IF(AND(E115="D",G115="B"),F115*0.8,0))))</f>
        <v>0</v>
      </c>
      <c r="B115" s="144">
        <f>$B114-$A115</f>
        <v>0</v>
      </c>
      <c r="C115" s="144">
        <f>IF(OR($E115="Z",AND($E115="H",$D115="B")),$F115,IF(AND($D115="B",$E115="Ü"),-$F115,IF($E115="X",$F115*$AD115,IF(AND(E115="D",G115="B"),F115*0.2,IF(AND(D115="S",E115="H"),$F115*H115/100,0)))))</f>
        <v>0</v>
      </c>
      <c r="D115" s="145"/>
      <c r="E115" s="146"/>
      <c r="F115" s="147">
        <f>IF(AND(D115="G",E115="S"),ROUND(SUM($L$6:$L114)*H115/100,-2),IF(AND(D115="R",E115="S"),ROUND(SUM(N$6:N114)*H115/100,-2),IF(AND(D115="C",E115="S"),ROUND(SUM(P$6:P114)*H115/100,-2),IF(AND(D115="L",E115="S"),ROUND(SUM(R$6:R114)*H115/100,-2),IF(AND(D115="O",E115="S"),ROUND(SUM(T$6:T114)*H115/100,-2),IF(AND(D115="V",E115="S"),ROUND(SUM(V$6:V114)*H115/100,-2),IF(AND(D115="G",E115="Z"),ABS(ROUND(SUM(K$6:K114)*H115/100,-2)),IF(AND(D115="R",E115="Z"),ABS(ROUND(SUM(M$6:M114)*H115/100,-2)),IF(AND(D115="C",E115="Z"),ABS(ROUND(SUM(O$6:O114)*H115/100,-2)),IF(AND(D115="L",E115="Z"),ABS(ROUND(SUM(Q$6:Q114)*H115/100,-2)),IF(AND(D115="O",E115="Z"),ABS(ROUND(SUM(S$6:S114)*H115/100,-2)),IF(AND(D115="V",E115="Z"),ABS(ROUND(SUM(U$6:U114)*H115/100,-2)),IF(E115="X",ABS(ROUND(SUM(I$6:I114)*H115/100,-2)),IF(AND(D115="B",E115="H"),80000,0))))))))))))))</f>
        <v>0</v>
      </c>
      <c r="G115" s="148"/>
      <c r="H115" s="149">
        <v>5</v>
      </c>
      <c r="I115" s="144">
        <f>IF(AND($D115="S",$E115="H"),-$F115,IF(AND($D115="S",$E115="T"),$F115,0))</f>
        <v>0</v>
      </c>
      <c r="J115" s="150">
        <f>IF(AND($D115="S",OR($E115="Ü",$E115="T",$E115="A",$E115="D")),-$F115,IF(AND($G115="S",$E115="Ü"),$F115,IF(E115="S",$F115,IF(AND(D115="S",E115="H"),$F115*(100-H115)/100,IF(E115="X",-F115,0)))))</f>
        <v>0</v>
      </c>
      <c r="K115" s="151">
        <f>IF(AND($D115="G",$E115="H"),-$F115,IF(AND($D115="G",$E115="T"),$F115,0))</f>
        <v>0</v>
      </c>
      <c r="L115" s="152">
        <f>IF(AND($D115="G",$E115="H"),$F115,IF(AND($D115="G",NOT($E115="H")),-$F115,IF($G115="G",$F115,IF(AND($E115="B",NOT($D115="G")),$F115/($G$1-1),IF($E115="X",$F115*X115,0)))))</f>
        <v>0</v>
      </c>
      <c r="M115" s="153">
        <f>IF(AND($D115="R",$E115="H"),-$F115,IF(AND($D115="R",$E115="T"),$F115,0))</f>
        <v>0</v>
      </c>
      <c r="N115" s="152">
        <f>IF(AND($D115="R",$E115="H"),$F115,IF(AND($D115="R",NOT($E115="H")),-$F115,IF($G115="R",$F115,IF(AND($E115="B",NOT($D115="R")),$F115/($G$1-1),IF($E115="X",$F115*Y115,0)))))</f>
        <v>0</v>
      </c>
      <c r="O115" s="153">
        <f>IF(AND($D115="C",$E115="H"),-$F115,IF(AND($D115="C",$E115="T"),$F115,0))</f>
        <v>0</v>
      </c>
      <c r="P115" s="152">
        <f>IF($G$1&lt;3,0,IF(AND($D115="C",$E115="H"),$F115,IF(AND($D115="C",NOT($E115="H")),-$F115,IF($G115="C",$F115,IF(AND($E115="B",NOT($D115="C")),$F115/($G$1-1),IF($E115="X",$F115*Z115,0))))))</f>
        <v>0</v>
      </c>
      <c r="Q115" s="153">
        <f>IF(AND($D115="L",$E115="H"),-$F115,IF(AND($D115="L",$E115="T"),$F115,0))</f>
        <v>0</v>
      </c>
      <c r="R115" s="152">
        <f>IF($G$1&lt;4,0,IF(AND($D115="L",$E115="H"),$F115,IF(AND($D115="L",NOT($E115="H")),-$F115,IF($G115="L",$F115,IF(AND($E115="B",NOT($D115="L")),$F115/($G$1-1),IF($E115="X",$F115*AA115,0))))))</f>
        <v>0</v>
      </c>
      <c r="S115" s="153">
        <f>IF(AND($D115="O",$E115="H"),-$F115,IF(AND($D115="O",$E115="T"),$F115,0))</f>
        <v>0</v>
      </c>
      <c r="T115" s="152">
        <f>IF($G$1&lt;5,0,IF(AND($D115="O",$E115="H"),$F115,IF(AND($D115="O",NOT($E115="H")),-$F115,IF($G115="O",$F115,IF(AND($E115="B",NOT($D115="O")),$F115/($G$1-1),IF($E115="X",$F115*AB115,0))))))</f>
        <v>0</v>
      </c>
      <c r="U115" s="153">
        <f>IF(AND($D115="V",$E115="H"),-$F115,IF(AND($D115="V",$E115="T"),$F115,0))</f>
        <v>0</v>
      </c>
      <c r="V115" s="152">
        <f>IF($G$1&lt;6,0,IF(AND($D115="V",$E115="H"),$F115,IF(AND($D115="V",NOT($E115="H")),-$F115,IF($G115="V",$F115,IF(AND($E115="B",NOT($D115="V")),$F115/($G$1-1),IF($E115="X",($F115*AC115)-#REF!,0))))))</f>
        <v>0</v>
      </c>
      <c r="W115" s="158">
        <f>IF(AND(D115="S",E115="H"),1,IF(AND(D115="B",E115="H"),2,IF(AND(D115="G",E115="A"),3,IF(AND(D115="G",E115="D"),4,IF(AND(D115="R",E115="A"),5,IF(AND(D115="R",E115="D"),6,IF(AND(D115="C",E115="A"),7,IF(AND(D115="C",E115="D"),8,IF(AND(D115="L",E115="A"),9,IF(AND(D115="L",E115="D"),10,IF(AND(D115="O",E115="A"),11,IF(AND(D115="O",E115="D"),12,IF(AND(D115="V",E115="A"),13,IF(AND(D115="V",E115="D"),14,0))))))))))))))</f>
        <v>0</v>
      </c>
      <c r="X115" s="159">
        <f>IF(NOT(SUMIF($W$6:$W115,1,$I$6:$I115)=0),(SUMIF($W$6:$W115,3,$F$6:$F115)-SUMIF($AE$6:$AE115,3,$F$6:$F115))/ABS(SUMIF($W$6:$W115,1,$I$6:$I115)),0)</f>
        <v>0</v>
      </c>
      <c r="Y115" s="159">
        <f>IF(NOT(SUMIF($W$6:$W115,1,$I$6:$I115)=0),(SUMIF($W$6:$W115,5,$F$6:$F115)-SUMIF($AE$6:$AE115,5,$F$6:$F115))/ABS(SUMIF($W$6:$W115,1,$I$6:$I115)),0)</f>
        <v>0</v>
      </c>
      <c r="Z115" s="159">
        <f>IF(NOT(SUMIF($W$6:$W115,1,$I$6:$I115)=0),(SUMIF($W$6:$W115,7,$F$6:$F115)-SUMIF($AE$6:$AE115,7,$F$6:$F115))/ABS(SUMIF($W$6:$W115,1,$I$6:$I115)),0)</f>
        <v>0</v>
      </c>
      <c r="AA115" s="159">
        <f>IF(NOT(SUMIF($W$6:$W115,1,$I$6:$I115)=0),(SUMIF($W$6:$W115,9,$F$6:$F115)-SUMIF($AE$6:$AE115,9,$F$6:$F115))/ABS(SUMIF($W$6:$W115,1,$I$6:$I115)),0)</f>
        <v>0</v>
      </c>
      <c r="AB115" s="159">
        <f>IF(NOT(SUMIF($W$6:$W115,1,$I$6:$I115)=0),(SUMIF($W$6:$W115,11,$F$6:$F115)-SUMIF($AE$6:$AE115,11,$F$6:$F115))/ABS(SUMIF($W$6:$W115,1,$I$6:$I115)),0)</f>
        <v>0</v>
      </c>
      <c r="AC115" s="159">
        <f>IF(NOT(SUMIF($W$6:$W115,1,$I$6:$I115)=0),(SUMIF($W$6:$W115,13,$F$6:$F115)-SUMIF($AE$6:$AE115,13,$F$6:$F115))/ABS(SUMIF($W$6:$W115,1,$I$6:$I115)),0)</f>
        <v>0</v>
      </c>
      <c r="AD115" s="159">
        <f>IF(SUM($W$6:$W115)+SUM($AE$6:$AE115)=0,0,1-X115-Y115-Z115-AA115-AB115-AC115)</f>
        <v>0</v>
      </c>
      <c r="AE115" s="160">
        <f>IF(AND($D115="S",$E115="T"),1,IF(AND($D115="B",$E115="A"),2,IF(AND($G115="G",$E115="A"),3,IF(AND($G115="G",$E115="D"),4,IF(AND($G115="R",$E115="A"),5,IF(AND($G115="R",$E115="D"),6,IF(AND($G115="C",$E115="A"),7,IF(AND($G115="C",$E115="D"),8,IF(AND($G115="L",$E115="A"),9,IF(AND($G115="L",$E115="D"),10,IF(AND($G115="O",$E115="A"),11,IF(AND($G115="O",$E115="D"),12,IF(AND($G115="V",$E115="A"),13,IF(AND($G115="V",$E115="D"),14,IF(AND($E115="A",$G115="B"),15,0)))))))))))))))</f>
        <v>0</v>
      </c>
      <c r="AF115" s="161">
        <f>IF(AND(D115="B",E115="H"),A115,IF(AND(G115="B",OR(E115="A",E115="D")),A115,0))</f>
        <v>0</v>
      </c>
    </row>
    <row r="116" ht="12.7" customHeight="1">
      <c r="A116" s="143">
        <f>IF($E116="H",-$F116,IF($E116="T",$F116,IF(AND($E116="A",$G116="B"),$F116,IF(AND(E116="D",G116="B"),F116*0.8,0))))</f>
        <v>0</v>
      </c>
      <c r="B116" s="144">
        <f>$B115-$A116</f>
        <v>0</v>
      </c>
      <c r="C116" s="144">
        <f>IF(OR($E116="Z",AND($E116="H",$D116="B")),$F116,IF(AND($D116="B",$E116="Ü"),-$F116,IF($E116="X",$F116*$AD116,IF(AND(E116="D",G116="B"),F116*0.2,IF(AND(D116="S",E116="H"),$F116*H116/100,0)))))</f>
        <v>0</v>
      </c>
      <c r="D116" s="145"/>
      <c r="E116" s="146"/>
      <c r="F116" s="147">
        <f>IF(AND(D116="G",E116="S"),ROUND(SUM($L$6:$L115)*H116/100,-2),IF(AND(D116="R",E116="S"),ROUND(SUM(N$6:N115)*H116/100,-2),IF(AND(D116="C",E116="S"),ROUND(SUM(P$6:P115)*H116/100,-2),IF(AND(D116="L",E116="S"),ROUND(SUM(R$6:R115)*H116/100,-2),IF(AND(D116="O",E116="S"),ROUND(SUM(T$6:T115)*H116/100,-2),IF(AND(D116="V",E116="S"),ROUND(SUM(V$6:V115)*H116/100,-2),IF(AND(D116="G",E116="Z"),ABS(ROUND(SUM(K$6:K115)*H116/100,-2)),IF(AND(D116="R",E116="Z"),ABS(ROUND(SUM(M$6:M115)*H116/100,-2)),IF(AND(D116="C",E116="Z"),ABS(ROUND(SUM(O$6:O115)*H116/100,-2)),IF(AND(D116="L",E116="Z"),ABS(ROUND(SUM(Q$6:Q115)*H116/100,-2)),IF(AND(D116="O",E116="Z"),ABS(ROUND(SUM(S$6:S115)*H116/100,-2)),IF(AND(D116="V",E116="Z"),ABS(ROUND(SUM(U$6:U115)*H116/100,-2)),IF(E116="X",ABS(ROUND(SUM(I$6:I115)*H116/100,-2)),IF(AND(D116="B",E116="H"),80000,0))))))))))))))</f>
        <v>0</v>
      </c>
      <c r="G116" s="148"/>
      <c r="H116" s="149">
        <v>5</v>
      </c>
      <c r="I116" s="144">
        <f>IF(AND($D116="S",$E116="H"),-$F116,IF(AND($D116="S",$E116="T"),$F116,0))</f>
        <v>0</v>
      </c>
      <c r="J116" s="150">
        <f>IF(AND($D116="S",OR($E116="Ü",$E116="T",$E116="A",$E116="D")),-$F116,IF(AND($G116="S",$E116="Ü"),$F116,IF(E116="S",$F116,IF(AND(D116="S",E116="H"),$F116*(100-H116)/100,IF(E116="X",-F116,0)))))</f>
        <v>0</v>
      </c>
      <c r="K116" s="151">
        <f>IF(AND($D116="G",$E116="H"),-$F116,IF(AND($D116="G",$E116="T"),$F116,0))</f>
        <v>0</v>
      </c>
      <c r="L116" s="152">
        <f>IF(AND($D116="G",$E116="H"),$F116,IF(AND($D116="G",NOT($E116="H")),-$F116,IF($G116="G",$F116,IF(AND($E116="B",NOT($D116="G")),$F116/($G$1-1),IF($E116="X",$F116*X116,0)))))</f>
        <v>0</v>
      </c>
      <c r="M116" s="153">
        <f>IF(AND($D116="R",$E116="H"),-$F116,IF(AND($D116="R",$E116="T"),$F116,0))</f>
        <v>0</v>
      </c>
      <c r="N116" s="152">
        <f>IF(AND($D116="R",$E116="H"),$F116,IF(AND($D116="R",NOT($E116="H")),-$F116,IF($G116="R",$F116,IF(AND($E116="B",NOT($D116="R")),$F116/($G$1-1),IF($E116="X",$F116*Y116,0)))))</f>
        <v>0</v>
      </c>
      <c r="O116" s="153">
        <f>IF(AND($D116="C",$E116="H"),-$F116,IF(AND($D116="C",$E116="T"),$F116,0))</f>
        <v>0</v>
      </c>
      <c r="P116" s="152">
        <f>IF($G$1&lt;3,0,IF(AND($D116="C",$E116="H"),$F116,IF(AND($D116="C",NOT($E116="H")),-$F116,IF($G116="C",$F116,IF(AND($E116="B",NOT($D116="C")),$F116/($G$1-1),IF($E116="X",$F116*Z116,0))))))</f>
        <v>0</v>
      </c>
      <c r="Q116" s="153">
        <f>IF(AND($D116="L",$E116="H"),-$F116,IF(AND($D116="L",$E116="T"),$F116,0))</f>
        <v>0</v>
      </c>
      <c r="R116" s="152">
        <f>IF($G$1&lt;4,0,IF(AND($D116="L",$E116="H"),$F116,IF(AND($D116="L",NOT($E116="H")),-$F116,IF($G116="L",$F116,IF(AND($E116="B",NOT($D116="L")),$F116/($G$1-1),IF($E116="X",$F116*AA116,0))))))</f>
        <v>0</v>
      </c>
      <c r="S116" s="153">
        <f>IF(AND($D116="O",$E116="H"),-$F116,IF(AND($D116="O",$E116="T"),$F116,0))</f>
        <v>0</v>
      </c>
      <c r="T116" s="152">
        <f>IF($G$1&lt;5,0,IF(AND($D116="O",$E116="H"),$F116,IF(AND($D116="O",NOT($E116="H")),-$F116,IF($G116="O",$F116,IF(AND($E116="B",NOT($D116="O")),$F116/($G$1-1),IF($E116="X",$F116*AB116,0))))))</f>
        <v>0</v>
      </c>
      <c r="U116" s="153">
        <f>IF(AND($D116="V",$E116="H"),-$F116,IF(AND($D116="V",$E116="T"),$F116,0))</f>
        <v>0</v>
      </c>
      <c r="V116" s="152">
        <f>IF($G$1&lt;6,0,IF(AND($D116="V",$E116="H"),$F116,IF(AND($D116="V",NOT($E116="H")),-$F116,IF($G116="V",$F116,IF(AND($E116="B",NOT($D116="V")),$F116/($G$1-1),IF($E116="X",($F116*AC116)-#REF!,0))))))</f>
        <v>0</v>
      </c>
      <c r="W116" s="154">
        <f>IF(AND(D116="S",E116="H"),1,IF(AND(D116="B",E116="H"),2,IF(AND(D116="G",E116="A"),3,IF(AND(D116="G",E116="D"),4,IF(AND(D116="R",E116="A"),5,IF(AND(D116="R",E116="D"),6,IF(AND(D116="C",E116="A"),7,IF(AND(D116="C",E116="D"),8,IF(AND(D116="L",E116="A"),9,IF(AND(D116="L",E116="D"),10,IF(AND(D116="O",E116="A"),11,IF(AND(D116="O",E116="D"),12,IF(AND(D116="V",E116="A"),13,IF(AND(D116="V",E116="D"),14,0))))))))))))))</f>
        <v>0</v>
      </c>
      <c r="X116" s="155">
        <f>IF(NOT(SUMIF($W$6:$W116,1,$I$6:$I116)=0),(SUMIF($W$6:$W116,3,$F$6:$F116)-SUMIF($AE$6:$AE116,3,$F$6:$F116))/ABS(SUMIF($W$6:$W116,1,$I$6:$I116)),0)</f>
        <v>0</v>
      </c>
      <c r="Y116" s="155">
        <f>IF(NOT(SUMIF($W$6:$W116,1,$I$6:$I116)=0),(SUMIF($W$6:$W116,5,$F$6:$F116)-SUMIF($AE$6:$AE116,5,$F$6:$F116))/ABS(SUMIF($W$6:$W116,1,$I$6:$I116)),0)</f>
        <v>0</v>
      </c>
      <c r="Z116" s="155">
        <f>IF(NOT(SUMIF($W$6:$W116,1,$I$6:$I116)=0),(SUMIF($W$6:$W116,7,$F$6:$F116)-SUMIF($AE$6:$AE116,7,$F$6:$F116))/ABS(SUMIF($W$6:$W116,1,$I$6:$I116)),0)</f>
        <v>0</v>
      </c>
      <c r="AA116" s="155">
        <f>IF(NOT(SUMIF($W$6:$W116,1,$I$6:$I116)=0),(SUMIF($W$6:$W116,9,$F$6:$F116)-SUMIF($AE$6:$AE116,9,$F$6:$F116))/ABS(SUMIF($W$6:$W116,1,$I$6:$I116)),0)</f>
        <v>0</v>
      </c>
      <c r="AB116" s="155">
        <f>IF(NOT(SUMIF($W$6:$W116,1,$I$6:$I116)=0),(SUMIF($W$6:$W116,11,$F$6:$F116)-SUMIF($AE$6:$AE116,11,$F$6:$F116))/ABS(SUMIF($W$6:$W116,1,$I$6:$I116)),0)</f>
        <v>0</v>
      </c>
      <c r="AC116" s="155">
        <f>IF(NOT(SUMIF($W$6:$W116,1,$I$6:$I116)=0),(SUMIF($W$6:$W116,13,$F$6:$F116)-SUMIF($AE$6:$AE116,13,$F$6:$F116))/ABS(SUMIF($W$6:$W116,1,$I$6:$I116)),0)</f>
        <v>0</v>
      </c>
      <c r="AD116" s="155">
        <f>IF(SUM($W$6:$W116)+SUM($AE$6:$AE116)=0,0,1-X116-Y116-Z116-AA116-AB116-AC116)</f>
        <v>0</v>
      </c>
      <c r="AE116" s="156">
        <f>IF(AND($D116="S",$E116="T"),1,IF(AND($D116="B",$E116="A"),2,IF(AND($G116="G",$E116="A"),3,IF(AND($G116="G",$E116="D"),4,IF(AND($G116="R",$E116="A"),5,IF(AND($G116="R",$E116="D"),6,IF(AND($G116="C",$E116="A"),7,IF(AND($G116="C",$E116="D"),8,IF(AND($G116="L",$E116="A"),9,IF(AND($G116="L",$E116="D"),10,IF(AND($G116="O",$E116="A"),11,IF(AND($G116="O",$E116="D"),12,IF(AND($G116="V",$E116="A"),13,IF(AND($G116="V",$E116="D"),14,IF(AND($E116="A",$G116="B"),15,0)))))))))))))))</f>
        <v>0</v>
      </c>
      <c r="AF116" s="157">
        <f>IF(AND(D116="B",E116="H"),A116,IF(AND(G116="B",OR(E116="A",E116="D")),A116,0))</f>
        <v>0</v>
      </c>
    </row>
    <row r="117" ht="12.7" customHeight="1">
      <c r="A117" s="143">
        <f>IF($E117="H",-$F117,IF($E117="T",$F117,IF(AND($E117="A",$G117="B"),$F117,IF(AND(E117="D",G117="B"),F117*0.8,0))))</f>
        <v>0</v>
      </c>
      <c r="B117" s="144">
        <f>$B116-$A117</f>
        <v>0</v>
      </c>
      <c r="C117" s="144">
        <f>IF(OR($E117="Z",AND($E117="H",$D117="B")),$F117,IF(AND($D117="B",$E117="Ü"),-$F117,IF($E117="X",$F117*$AD117,IF(AND(E117="D",G117="B"),F117*0.2,IF(AND(D117="S",E117="H"),$F117*H117/100,0)))))</f>
        <v>0</v>
      </c>
      <c r="D117" s="145"/>
      <c r="E117" s="146"/>
      <c r="F117" s="147">
        <f>IF(AND(D117="G",E117="S"),ROUND(SUM($L$6:$L116)*H117/100,-2),IF(AND(D117="R",E117="S"),ROUND(SUM(N$6:N116)*H117/100,-2),IF(AND(D117="C",E117="S"),ROUND(SUM(P$6:P116)*H117/100,-2),IF(AND(D117="L",E117="S"),ROUND(SUM(R$6:R116)*H117/100,-2),IF(AND(D117="O",E117="S"),ROUND(SUM(T$6:T116)*H117/100,-2),IF(AND(D117="V",E117="S"),ROUND(SUM(V$6:V116)*H117/100,-2),IF(AND(D117="G",E117="Z"),ABS(ROUND(SUM(K$6:K116)*H117/100,-2)),IF(AND(D117="R",E117="Z"),ABS(ROUND(SUM(M$6:M116)*H117/100,-2)),IF(AND(D117="C",E117="Z"),ABS(ROUND(SUM(O$6:O116)*H117/100,-2)),IF(AND(D117="L",E117="Z"),ABS(ROUND(SUM(Q$6:Q116)*H117/100,-2)),IF(AND(D117="O",E117="Z"),ABS(ROUND(SUM(S$6:S116)*H117/100,-2)),IF(AND(D117="V",E117="Z"),ABS(ROUND(SUM(U$6:U116)*H117/100,-2)),IF(E117="X",ABS(ROUND(SUM(I$6:I116)*H117/100,-2)),IF(AND(D117="B",E117="H"),80000,0))))))))))))))</f>
        <v>0</v>
      </c>
      <c r="G117" s="148"/>
      <c r="H117" s="149">
        <v>5</v>
      </c>
      <c r="I117" s="144">
        <f>IF(AND($D117="S",$E117="H"),-$F117,IF(AND($D117="S",$E117="T"),$F117,0))</f>
        <v>0</v>
      </c>
      <c r="J117" s="150">
        <f>IF(AND($D117="S",OR($E117="Ü",$E117="T",$E117="A",$E117="D")),-$F117,IF(AND($G117="S",$E117="Ü"),$F117,IF(E117="S",$F117,IF(AND(D117="S",E117="H"),$F117*(100-H117)/100,IF(E117="X",-F117,0)))))</f>
        <v>0</v>
      </c>
      <c r="K117" s="151">
        <f>IF(AND($D117="G",$E117="H"),-$F117,IF(AND($D117="G",$E117="T"),$F117,0))</f>
        <v>0</v>
      </c>
      <c r="L117" s="152">
        <f>IF(AND($D117="G",$E117="H"),$F117,IF(AND($D117="G",NOT($E117="H")),-$F117,IF($G117="G",$F117,IF(AND($E117="B",NOT($D117="G")),$F117/($G$1-1),IF($E117="X",$F117*X117,0)))))</f>
        <v>0</v>
      </c>
      <c r="M117" s="153">
        <f>IF(AND($D117="R",$E117="H"),-$F117,IF(AND($D117="R",$E117="T"),$F117,0))</f>
        <v>0</v>
      </c>
      <c r="N117" s="152">
        <f>IF(AND($D117="R",$E117="H"),$F117,IF(AND($D117="R",NOT($E117="H")),-$F117,IF($G117="R",$F117,IF(AND($E117="B",NOT($D117="R")),$F117/($G$1-1),IF($E117="X",$F117*Y117,0)))))</f>
        <v>0</v>
      </c>
      <c r="O117" s="153">
        <f>IF(AND($D117="C",$E117="H"),-$F117,IF(AND($D117="C",$E117="T"),$F117,0))</f>
        <v>0</v>
      </c>
      <c r="P117" s="152">
        <f>IF($G$1&lt;3,0,IF(AND($D117="C",$E117="H"),$F117,IF(AND($D117="C",NOT($E117="H")),-$F117,IF($G117="C",$F117,IF(AND($E117="B",NOT($D117="C")),$F117/($G$1-1),IF($E117="X",$F117*Z117,0))))))</f>
        <v>0</v>
      </c>
      <c r="Q117" s="153">
        <f>IF(AND($D117="L",$E117="H"),-$F117,IF(AND($D117="L",$E117="T"),$F117,0))</f>
        <v>0</v>
      </c>
      <c r="R117" s="152">
        <f>IF($G$1&lt;4,0,IF(AND($D117="L",$E117="H"),$F117,IF(AND($D117="L",NOT($E117="H")),-$F117,IF($G117="L",$F117,IF(AND($E117="B",NOT($D117="L")),$F117/($G$1-1),IF($E117="X",$F117*AA117,0))))))</f>
        <v>0</v>
      </c>
      <c r="S117" s="153">
        <f>IF(AND($D117="O",$E117="H"),-$F117,IF(AND($D117="O",$E117="T"),$F117,0))</f>
        <v>0</v>
      </c>
      <c r="T117" s="152">
        <f>IF($G$1&lt;5,0,IF(AND($D117="O",$E117="H"),$F117,IF(AND($D117="O",NOT($E117="H")),-$F117,IF($G117="O",$F117,IF(AND($E117="B",NOT($D117="O")),$F117/($G$1-1),IF($E117="X",$F117*AB117,0))))))</f>
        <v>0</v>
      </c>
      <c r="U117" s="153">
        <f>IF(AND($D117="V",$E117="H"),-$F117,IF(AND($D117="V",$E117="T"),$F117,0))</f>
        <v>0</v>
      </c>
      <c r="V117" s="152">
        <f>IF($G$1&lt;6,0,IF(AND($D117="V",$E117="H"),$F117,IF(AND($D117="V",NOT($E117="H")),-$F117,IF($G117="V",$F117,IF(AND($E117="B",NOT($D117="V")),$F117/($G$1-1),IF($E117="X",($F117*AC117)-#REF!,0))))))</f>
        <v>0</v>
      </c>
      <c r="W117" s="158">
        <f>IF(AND(D117="S",E117="H"),1,IF(AND(D117="B",E117="H"),2,IF(AND(D117="G",E117="A"),3,IF(AND(D117="G",E117="D"),4,IF(AND(D117="R",E117="A"),5,IF(AND(D117="R",E117="D"),6,IF(AND(D117="C",E117="A"),7,IF(AND(D117="C",E117="D"),8,IF(AND(D117="L",E117="A"),9,IF(AND(D117="L",E117="D"),10,IF(AND(D117="O",E117="A"),11,IF(AND(D117="O",E117="D"),12,IF(AND(D117="V",E117="A"),13,IF(AND(D117="V",E117="D"),14,0))))))))))))))</f>
        <v>0</v>
      </c>
      <c r="X117" s="159">
        <f>IF(NOT(SUMIF($W$6:$W117,1,$I$6:$I117)=0),(SUMIF($W$6:$W117,3,$F$6:$F117)-SUMIF($AE$6:$AE117,3,$F$6:$F117))/ABS(SUMIF($W$6:$W117,1,$I$6:$I117)),0)</f>
        <v>0</v>
      </c>
      <c r="Y117" s="159">
        <f>IF(NOT(SUMIF($W$6:$W117,1,$I$6:$I117)=0),(SUMIF($W$6:$W117,5,$F$6:$F117)-SUMIF($AE$6:$AE117,5,$F$6:$F117))/ABS(SUMIF($W$6:$W117,1,$I$6:$I117)),0)</f>
        <v>0</v>
      </c>
      <c r="Z117" s="159">
        <f>IF(NOT(SUMIF($W$6:$W117,1,$I$6:$I117)=0),(SUMIF($W$6:$W117,7,$F$6:$F117)-SUMIF($AE$6:$AE117,7,$F$6:$F117))/ABS(SUMIF($W$6:$W117,1,$I$6:$I117)),0)</f>
        <v>0</v>
      </c>
      <c r="AA117" s="159">
        <f>IF(NOT(SUMIF($W$6:$W117,1,$I$6:$I117)=0),(SUMIF($W$6:$W117,9,$F$6:$F117)-SUMIF($AE$6:$AE117,9,$F$6:$F117))/ABS(SUMIF($W$6:$W117,1,$I$6:$I117)),0)</f>
        <v>0</v>
      </c>
      <c r="AB117" s="159">
        <f>IF(NOT(SUMIF($W$6:$W117,1,$I$6:$I117)=0),(SUMIF($W$6:$W117,11,$F$6:$F117)-SUMIF($AE$6:$AE117,11,$F$6:$F117))/ABS(SUMIF($W$6:$W117,1,$I$6:$I117)),0)</f>
        <v>0</v>
      </c>
      <c r="AC117" s="159">
        <f>IF(NOT(SUMIF($W$6:$W117,1,$I$6:$I117)=0),(SUMIF($W$6:$W117,13,$F$6:$F117)-SUMIF($AE$6:$AE117,13,$F$6:$F117))/ABS(SUMIF($W$6:$W117,1,$I$6:$I117)),0)</f>
        <v>0</v>
      </c>
      <c r="AD117" s="159">
        <f>IF(SUM($W$6:$W117)+SUM($AE$6:$AE117)=0,0,1-X117-Y117-Z117-AA117-AB117-AC117)</f>
        <v>0</v>
      </c>
      <c r="AE117" s="160">
        <f>IF(AND($D117="S",$E117="T"),1,IF(AND($D117="B",$E117="A"),2,IF(AND($G117="G",$E117="A"),3,IF(AND($G117="G",$E117="D"),4,IF(AND($G117="R",$E117="A"),5,IF(AND($G117="R",$E117="D"),6,IF(AND($G117="C",$E117="A"),7,IF(AND($G117="C",$E117="D"),8,IF(AND($G117="L",$E117="A"),9,IF(AND($G117="L",$E117="D"),10,IF(AND($G117="O",$E117="A"),11,IF(AND($G117="O",$E117="D"),12,IF(AND($G117="V",$E117="A"),13,IF(AND($G117="V",$E117="D"),14,IF(AND($E117="A",$G117="B"),15,0)))))))))))))))</f>
        <v>0</v>
      </c>
      <c r="AF117" s="161">
        <f>IF(AND(D117="B",E117="H"),A117,IF(AND(G117="B",OR(E117="A",E117="D")),A117,0))</f>
        <v>0</v>
      </c>
    </row>
    <row r="118" ht="12.7" customHeight="1">
      <c r="A118" s="143">
        <f>IF($E118="H",-$F118,IF($E118="T",$F118,IF(AND($E118="A",$G118="B"),$F118,IF(AND(E118="D",G118="B"),F118*0.8,0))))</f>
        <v>0</v>
      </c>
      <c r="B118" s="144">
        <f>$B117-$A118</f>
        <v>0</v>
      </c>
      <c r="C118" s="144">
        <f>IF(OR($E118="Z",AND($E118="H",$D118="B")),$F118,IF(AND($D118="B",$E118="Ü"),-$F118,IF($E118="X",$F118*$AD118,IF(AND(E118="D",G118="B"),F118*0.2,IF(AND(D118="S",E118="H"),$F118*H118/100,0)))))</f>
        <v>0</v>
      </c>
      <c r="D118" s="145"/>
      <c r="E118" s="146"/>
      <c r="F118" s="147">
        <f>IF(AND(D118="G",E118="S"),ROUND(SUM($L$6:$L117)*H118/100,-2),IF(AND(D118="R",E118="S"),ROUND(SUM(N$6:N117)*H118/100,-2),IF(AND(D118="C",E118="S"),ROUND(SUM(P$6:P117)*H118/100,-2),IF(AND(D118="L",E118="S"),ROUND(SUM(R$6:R117)*H118/100,-2),IF(AND(D118="O",E118="S"),ROUND(SUM(T$6:T117)*H118/100,-2),IF(AND(D118="V",E118="S"),ROUND(SUM(V$6:V117)*H118/100,-2),IF(AND(D118="G",E118="Z"),ABS(ROUND(SUM(K$6:K117)*H118/100,-2)),IF(AND(D118="R",E118="Z"),ABS(ROUND(SUM(M$6:M117)*H118/100,-2)),IF(AND(D118="C",E118="Z"),ABS(ROUND(SUM(O$6:O117)*H118/100,-2)),IF(AND(D118="L",E118="Z"),ABS(ROUND(SUM(Q$6:Q117)*H118/100,-2)),IF(AND(D118="O",E118="Z"),ABS(ROUND(SUM(S$6:S117)*H118/100,-2)),IF(AND(D118="V",E118="Z"),ABS(ROUND(SUM(U$6:U117)*H118/100,-2)),IF(E118="X",ABS(ROUND(SUM(I$6:I117)*H118/100,-2)),IF(AND(D118="B",E118="H"),80000,0))))))))))))))</f>
        <v>0</v>
      </c>
      <c r="G118" s="148"/>
      <c r="H118" s="149">
        <v>5</v>
      </c>
      <c r="I118" s="144">
        <f>IF(AND($D118="S",$E118="H"),-$F118,IF(AND($D118="S",$E118="T"),$F118,0))</f>
        <v>0</v>
      </c>
      <c r="J118" s="150">
        <f>IF(AND($D118="S",OR($E118="Ü",$E118="T",$E118="A",$E118="D")),-$F118,IF(AND($G118="S",$E118="Ü"),$F118,IF(E118="S",$F118,IF(AND(D118="S",E118="H"),$F118*(100-H118)/100,IF(E118="X",-F118,0)))))</f>
        <v>0</v>
      </c>
      <c r="K118" s="151">
        <f>IF(AND($D118="G",$E118="H"),-$F118,IF(AND($D118="G",$E118="T"),$F118,0))</f>
        <v>0</v>
      </c>
      <c r="L118" s="152">
        <f>IF(AND($D118="G",$E118="H"),$F118,IF(AND($D118="G",NOT($E118="H")),-$F118,IF($G118="G",$F118,IF(AND($E118="B",NOT($D118="G")),$F118/($G$1-1),IF($E118="X",$F118*X118,0)))))</f>
        <v>0</v>
      </c>
      <c r="M118" s="153">
        <f>IF(AND($D118="R",$E118="H"),-$F118,IF(AND($D118="R",$E118="T"),$F118,0))</f>
        <v>0</v>
      </c>
      <c r="N118" s="152">
        <f>IF(AND($D118="R",$E118="H"),$F118,IF(AND($D118="R",NOT($E118="H")),-$F118,IF($G118="R",$F118,IF(AND($E118="B",NOT($D118="R")),$F118/($G$1-1),IF($E118="X",$F118*Y118,0)))))</f>
        <v>0</v>
      </c>
      <c r="O118" s="153">
        <f>IF(AND($D118="C",$E118="H"),-$F118,IF(AND($D118="C",$E118="T"),$F118,0))</f>
        <v>0</v>
      </c>
      <c r="P118" s="152">
        <f>IF($G$1&lt;3,0,IF(AND($D118="C",$E118="H"),$F118,IF(AND($D118="C",NOT($E118="H")),-$F118,IF($G118="C",$F118,IF(AND($E118="B",NOT($D118="C")),$F118/($G$1-1),IF($E118="X",$F118*Z118,0))))))</f>
        <v>0</v>
      </c>
      <c r="Q118" s="153">
        <f>IF(AND($D118="L",$E118="H"),-$F118,IF(AND($D118="L",$E118="T"),$F118,0))</f>
        <v>0</v>
      </c>
      <c r="R118" s="152">
        <f>IF($G$1&lt;4,0,IF(AND($D118="L",$E118="H"),$F118,IF(AND($D118="L",NOT($E118="H")),-$F118,IF($G118="L",$F118,IF(AND($E118="B",NOT($D118="L")),$F118/($G$1-1),IF($E118="X",$F118*AA118,0))))))</f>
        <v>0</v>
      </c>
      <c r="S118" s="153">
        <f>IF(AND($D118="O",$E118="H"),-$F118,IF(AND($D118="O",$E118="T"),$F118,0))</f>
        <v>0</v>
      </c>
      <c r="T118" s="152">
        <f>IF($G$1&lt;5,0,IF(AND($D118="O",$E118="H"),$F118,IF(AND($D118="O",NOT($E118="H")),-$F118,IF($G118="O",$F118,IF(AND($E118="B",NOT($D118="O")),$F118/($G$1-1),IF($E118="X",$F118*AB118,0))))))</f>
        <v>0</v>
      </c>
      <c r="U118" s="153">
        <f>IF(AND($D118="V",$E118="H"),-$F118,IF(AND($D118="V",$E118="T"),$F118,0))</f>
        <v>0</v>
      </c>
      <c r="V118" s="152">
        <f>IF($G$1&lt;6,0,IF(AND($D118="V",$E118="H"),$F118,IF(AND($D118="V",NOT($E118="H")),-$F118,IF($G118="V",$F118,IF(AND($E118="B",NOT($D118="V")),$F118/($G$1-1),IF($E118="X",($F118*AC118)-#REF!,0))))))</f>
        <v>0</v>
      </c>
      <c r="W118" s="154">
        <f>IF(AND(D118="S",E118="H"),1,IF(AND(D118="B",E118="H"),2,IF(AND(D118="G",E118="A"),3,IF(AND(D118="G",E118="D"),4,IF(AND(D118="R",E118="A"),5,IF(AND(D118="R",E118="D"),6,IF(AND(D118="C",E118="A"),7,IF(AND(D118="C",E118="D"),8,IF(AND(D118="L",E118="A"),9,IF(AND(D118="L",E118="D"),10,IF(AND(D118="O",E118="A"),11,IF(AND(D118="O",E118="D"),12,IF(AND(D118="V",E118="A"),13,IF(AND(D118="V",E118="D"),14,0))))))))))))))</f>
        <v>0</v>
      </c>
      <c r="X118" s="155">
        <f>IF(NOT(SUMIF($W$6:$W118,1,$I$6:$I118)=0),(SUMIF($W$6:$W118,3,$F$6:$F118)-SUMIF($AE$6:$AE118,3,$F$6:$F118))/ABS(SUMIF($W$6:$W118,1,$I$6:$I118)),0)</f>
        <v>0</v>
      </c>
      <c r="Y118" s="155">
        <f>IF(NOT(SUMIF($W$6:$W118,1,$I$6:$I118)=0),(SUMIF($W$6:$W118,5,$F$6:$F118)-SUMIF($AE$6:$AE118,5,$F$6:$F118))/ABS(SUMIF($W$6:$W118,1,$I$6:$I118)),0)</f>
        <v>0</v>
      </c>
      <c r="Z118" s="155">
        <f>IF(NOT(SUMIF($W$6:$W118,1,$I$6:$I118)=0),(SUMIF($W$6:$W118,7,$F$6:$F118)-SUMIF($AE$6:$AE118,7,$F$6:$F118))/ABS(SUMIF($W$6:$W118,1,$I$6:$I118)),0)</f>
        <v>0</v>
      </c>
      <c r="AA118" s="155">
        <f>IF(NOT(SUMIF($W$6:$W118,1,$I$6:$I118)=0),(SUMIF($W$6:$W118,9,$F$6:$F118)-SUMIF($AE$6:$AE118,9,$F$6:$F118))/ABS(SUMIF($W$6:$W118,1,$I$6:$I118)),0)</f>
        <v>0</v>
      </c>
      <c r="AB118" s="155">
        <f>IF(NOT(SUMIF($W$6:$W118,1,$I$6:$I118)=0),(SUMIF($W$6:$W118,11,$F$6:$F118)-SUMIF($AE$6:$AE118,11,$F$6:$F118))/ABS(SUMIF($W$6:$W118,1,$I$6:$I118)),0)</f>
        <v>0</v>
      </c>
      <c r="AC118" s="155">
        <f>IF(NOT(SUMIF($W$6:$W118,1,$I$6:$I118)=0),(SUMIF($W$6:$W118,13,$F$6:$F118)-SUMIF($AE$6:$AE118,13,$F$6:$F118))/ABS(SUMIF($W$6:$W118,1,$I$6:$I118)),0)</f>
        <v>0</v>
      </c>
      <c r="AD118" s="155">
        <f>IF(SUM($W$6:$W118)+SUM($AE$6:$AE118)=0,0,1-X118-Y118-Z118-AA118-AB118-AC118)</f>
        <v>0</v>
      </c>
      <c r="AE118" s="156">
        <f>IF(AND($D118="S",$E118="T"),1,IF(AND($D118="B",$E118="A"),2,IF(AND($G118="G",$E118="A"),3,IF(AND($G118="G",$E118="D"),4,IF(AND($G118="R",$E118="A"),5,IF(AND($G118="R",$E118="D"),6,IF(AND($G118="C",$E118="A"),7,IF(AND($G118="C",$E118="D"),8,IF(AND($G118="L",$E118="A"),9,IF(AND($G118="L",$E118="D"),10,IF(AND($G118="O",$E118="A"),11,IF(AND($G118="O",$E118="D"),12,IF(AND($G118="V",$E118="A"),13,IF(AND($G118="V",$E118="D"),14,IF(AND($E118="A",$G118="B"),15,0)))))))))))))))</f>
        <v>0</v>
      </c>
      <c r="AF118" s="157">
        <f>IF(AND(D118="B",E118="H"),A118,IF(AND(G118="B",OR(E118="A",E118="D")),A118,0))</f>
        <v>0</v>
      </c>
    </row>
    <row r="119" ht="12.7" customHeight="1">
      <c r="A119" s="143">
        <f>IF($E119="H",-$F119,IF($E119="T",$F119,IF(AND($E119="A",$G119="B"),$F119,IF(AND(E119="D",G119="B"),F119*0.8,0))))</f>
        <v>0</v>
      </c>
      <c r="B119" s="144">
        <f>$B118-$A119</f>
        <v>0</v>
      </c>
      <c r="C119" s="144">
        <f>IF(OR($E119="Z",AND($E119="H",$D119="B")),$F119,IF(AND($D119="B",$E119="Ü"),-$F119,IF($E119="X",$F119*$AD119,IF(AND(E119="D",G119="B"),F119*0.2,IF(AND(D119="S",E119="H"),$F119*H119/100,0)))))</f>
        <v>0</v>
      </c>
      <c r="D119" s="145"/>
      <c r="E119" s="146"/>
      <c r="F119" s="147">
        <f>IF(AND(D119="G",E119="S"),ROUND(SUM($L$6:$L118)*H119/100,-2),IF(AND(D119="R",E119="S"),ROUND(SUM(N$6:N118)*H119/100,-2),IF(AND(D119="C",E119="S"),ROUND(SUM(P$6:P118)*H119/100,-2),IF(AND(D119="L",E119="S"),ROUND(SUM(R$6:R118)*H119/100,-2),IF(AND(D119="O",E119="S"),ROUND(SUM(T$6:T118)*H119/100,-2),IF(AND(D119="V",E119="S"),ROUND(SUM(V$6:V118)*H119/100,-2),IF(AND(D119="G",E119="Z"),ABS(ROUND(SUM(K$6:K118)*H119/100,-2)),IF(AND(D119="R",E119="Z"),ABS(ROUND(SUM(M$6:M118)*H119/100,-2)),IF(AND(D119="C",E119="Z"),ABS(ROUND(SUM(O$6:O118)*H119/100,-2)),IF(AND(D119="L",E119="Z"),ABS(ROUND(SUM(Q$6:Q118)*H119/100,-2)),IF(AND(D119="O",E119="Z"),ABS(ROUND(SUM(S$6:S118)*H119/100,-2)),IF(AND(D119="V",E119="Z"),ABS(ROUND(SUM(U$6:U118)*H119/100,-2)),IF(E119="X",ABS(ROUND(SUM(I$6:I118)*H119/100,-2)),IF(AND(D119="B",E119="H"),80000,0))))))))))))))</f>
        <v>0</v>
      </c>
      <c r="G119" s="148"/>
      <c r="H119" s="149">
        <v>5</v>
      </c>
      <c r="I119" s="144">
        <f>IF(AND($D119="S",$E119="H"),-$F119,IF(AND($D119="S",$E119="T"),$F119,0))</f>
        <v>0</v>
      </c>
      <c r="J119" s="150">
        <f>IF(AND($D119="S",OR($E119="Ü",$E119="T",$E119="A",$E119="D")),-$F119,IF(AND($G119="S",$E119="Ü"),$F119,IF(E119="S",$F119,IF(AND(D119="S",E119="H"),$F119*(100-H119)/100,IF(E119="X",-F119,0)))))</f>
        <v>0</v>
      </c>
      <c r="K119" s="151">
        <f>IF(AND($D119="G",$E119="H"),-$F119,IF(AND($D119="G",$E119="T"),$F119,0))</f>
        <v>0</v>
      </c>
      <c r="L119" s="152">
        <f>IF(AND($D119="G",$E119="H"),$F119,IF(AND($D119="G",NOT($E119="H")),-$F119,IF($G119="G",$F119,IF(AND($E119="B",NOT($D119="G")),$F119/($G$1-1),IF($E119="X",$F119*X119,0)))))</f>
        <v>0</v>
      </c>
      <c r="M119" s="153">
        <f>IF(AND($D119="R",$E119="H"),-$F119,IF(AND($D119="R",$E119="T"),$F119,0))</f>
        <v>0</v>
      </c>
      <c r="N119" s="152">
        <f>IF(AND($D119="R",$E119="H"),$F119,IF(AND($D119="R",NOT($E119="H")),-$F119,IF($G119="R",$F119,IF(AND($E119="B",NOT($D119="R")),$F119/($G$1-1),IF($E119="X",$F119*Y119,0)))))</f>
        <v>0</v>
      </c>
      <c r="O119" s="153">
        <f>IF(AND($D119="C",$E119="H"),-$F119,IF(AND($D119="C",$E119="T"),$F119,0))</f>
        <v>0</v>
      </c>
      <c r="P119" s="152">
        <f>IF($G$1&lt;3,0,IF(AND($D119="C",$E119="H"),$F119,IF(AND($D119="C",NOT($E119="H")),-$F119,IF($G119="C",$F119,IF(AND($E119="B",NOT($D119="C")),$F119/($G$1-1),IF($E119="X",$F119*Z119,0))))))</f>
        <v>0</v>
      </c>
      <c r="Q119" s="153">
        <f>IF(AND($D119="L",$E119="H"),-$F119,IF(AND($D119="L",$E119="T"),$F119,0))</f>
        <v>0</v>
      </c>
      <c r="R119" s="152">
        <f>IF($G$1&lt;4,0,IF(AND($D119="L",$E119="H"),$F119,IF(AND($D119="L",NOT($E119="H")),-$F119,IF($G119="L",$F119,IF(AND($E119="B",NOT($D119="L")),$F119/($G$1-1),IF($E119="X",$F119*AA119,0))))))</f>
        <v>0</v>
      </c>
      <c r="S119" s="153">
        <f>IF(AND($D119="O",$E119="H"),-$F119,IF(AND($D119="O",$E119="T"),$F119,0))</f>
        <v>0</v>
      </c>
      <c r="T119" s="152">
        <f>IF($G$1&lt;5,0,IF(AND($D119="O",$E119="H"),$F119,IF(AND($D119="O",NOT($E119="H")),-$F119,IF($G119="O",$F119,IF(AND($E119="B",NOT($D119="O")),$F119/($G$1-1),IF($E119="X",$F119*AB119,0))))))</f>
        <v>0</v>
      </c>
      <c r="U119" s="153">
        <f>IF(AND($D119="V",$E119="H"),-$F119,IF(AND($D119="V",$E119="T"),$F119,0))</f>
        <v>0</v>
      </c>
      <c r="V119" s="152">
        <f>IF($G$1&lt;6,0,IF(AND($D119="V",$E119="H"),$F119,IF(AND($D119="V",NOT($E119="H")),-$F119,IF($G119="V",$F119,IF(AND($E119="B",NOT($D119="V")),$F119/($G$1-1),IF($E119="X",($F119*AC119)-#REF!,0))))))</f>
        <v>0</v>
      </c>
      <c r="W119" s="158">
        <f>IF(AND(D119="S",E119="H"),1,IF(AND(D119="B",E119="H"),2,IF(AND(D119="G",E119="A"),3,IF(AND(D119="G",E119="D"),4,IF(AND(D119="R",E119="A"),5,IF(AND(D119="R",E119="D"),6,IF(AND(D119="C",E119="A"),7,IF(AND(D119="C",E119="D"),8,IF(AND(D119="L",E119="A"),9,IF(AND(D119="L",E119="D"),10,IF(AND(D119="O",E119="A"),11,IF(AND(D119="O",E119="D"),12,IF(AND(D119="V",E119="A"),13,IF(AND(D119="V",E119="D"),14,0))))))))))))))</f>
        <v>0</v>
      </c>
      <c r="X119" s="159">
        <f>IF(NOT(SUMIF($W$6:$W119,1,$I$6:$I119)=0),(SUMIF($W$6:$W119,3,$F$6:$F119)-SUMIF($AE$6:$AE119,3,$F$6:$F119))/ABS(SUMIF($W$6:$W119,1,$I$6:$I119)),0)</f>
        <v>0</v>
      </c>
      <c r="Y119" s="159">
        <f>IF(NOT(SUMIF($W$6:$W119,1,$I$6:$I119)=0),(SUMIF($W$6:$W119,5,$F$6:$F119)-SUMIF($AE$6:$AE119,5,$F$6:$F119))/ABS(SUMIF($W$6:$W119,1,$I$6:$I119)),0)</f>
        <v>0</v>
      </c>
      <c r="Z119" s="159">
        <f>IF(NOT(SUMIF($W$6:$W119,1,$I$6:$I119)=0),(SUMIF($W$6:$W119,7,$F$6:$F119)-SUMIF($AE$6:$AE119,7,$F$6:$F119))/ABS(SUMIF($W$6:$W119,1,$I$6:$I119)),0)</f>
        <v>0</v>
      </c>
      <c r="AA119" s="159">
        <f>IF(NOT(SUMIF($W$6:$W119,1,$I$6:$I119)=0),(SUMIF($W$6:$W119,9,$F$6:$F119)-SUMIF($AE$6:$AE119,9,$F$6:$F119))/ABS(SUMIF($W$6:$W119,1,$I$6:$I119)),0)</f>
        <v>0</v>
      </c>
      <c r="AB119" s="159">
        <f>IF(NOT(SUMIF($W$6:$W119,1,$I$6:$I119)=0),(SUMIF($W$6:$W119,11,$F$6:$F119)-SUMIF($AE$6:$AE119,11,$F$6:$F119))/ABS(SUMIF($W$6:$W119,1,$I$6:$I119)),0)</f>
        <v>0</v>
      </c>
      <c r="AC119" s="159">
        <f>IF(NOT(SUMIF($W$6:$W119,1,$I$6:$I119)=0),(SUMIF($W$6:$W119,13,$F$6:$F119)-SUMIF($AE$6:$AE119,13,$F$6:$F119))/ABS(SUMIF($W$6:$W119,1,$I$6:$I119)),0)</f>
        <v>0</v>
      </c>
      <c r="AD119" s="159">
        <f>IF(SUM($W$6:$W119)+SUM($AE$6:$AE119)=0,0,1-X119-Y119-Z119-AA119-AB119-AC119)</f>
        <v>0</v>
      </c>
      <c r="AE119" s="160">
        <f>IF(AND($D119="S",$E119="T"),1,IF(AND($D119="B",$E119="A"),2,IF(AND($G119="G",$E119="A"),3,IF(AND($G119="G",$E119="D"),4,IF(AND($G119="R",$E119="A"),5,IF(AND($G119="R",$E119="D"),6,IF(AND($G119="C",$E119="A"),7,IF(AND($G119="C",$E119="D"),8,IF(AND($G119="L",$E119="A"),9,IF(AND($G119="L",$E119="D"),10,IF(AND($G119="O",$E119="A"),11,IF(AND($G119="O",$E119="D"),12,IF(AND($G119="V",$E119="A"),13,IF(AND($G119="V",$E119="D"),14,IF(AND($E119="A",$G119="B"),15,0)))))))))))))))</f>
        <v>0</v>
      </c>
      <c r="AF119" s="161">
        <f>IF(AND(D119="B",E119="H"),A119,IF(AND(G119="B",OR(E119="A",E119="D")),A119,0))</f>
        <v>0</v>
      </c>
    </row>
    <row r="120" ht="12.7" customHeight="1">
      <c r="A120" s="143">
        <f>IF($E120="H",-$F120,IF($E120="T",$F120,IF(AND($E120="A",$G120="B"),$F120,IF(AND(E120="D",G120="B"),F120*0.8,0))))</f>
        <v>0</v>
      </c>
      <c r="B120" s="144">
        <f>$B119-$A120</f>
        <v>0</v>
      </c>
      <c r="C120" s="144">
        <f>IF(OR($E120="Z",AND($E120="H",$D120="B")),$F120,IF(AND($D120="B",$E120="Ü"),-$F120,IF($E120="X",$F120*$AD120,IF(AND(E120="D",G120="B"),F120*0.2,IF(AND(D120="S",E120="H"),$F120*H120/100,0)))))</f>
        <v>0</v>
      </c>
      <c r="D120" s="145"/>
      <c r="E120" s="146"/>
      <c r="F120" s="147">
        <f>IF(AND(D120="G",E120="S"),ROUND(SUM($L$6:$L119)*H120/100,-2),IF(AND(D120="R",E120="S"),ROUND(SUM(N$6:N119)*H120/100,-2),IF(AND(D120="C",E120="S"),ROUND(SUM(P$6:P119)*H120/100,-2),IF(AND(D120="L",E120="S"),ROUND(SUM(R$6:R119)*H120/100,-2),IF(AND(D120="O",E120="S"),ROUND(SUM(T$6:T119)*H120/100,-2),IF(AND(D120="V",E120="S"),ROUND(SUM(V$6:V119)*H120/100,-2),IF(AND(D120="G",E120="Z"),ABS(ROUND(SUM(K$6:K119)*H120/100,-2)),IF(AND(D120="R",E120="Z"),ABS(ROUND(SUM(M$6:M119)*H120/100,-2)),IF(AND(D120="C",E120="Z"),ABS(ROUND(SUM(O$6:O119)*H120/100,-2)),IF(AND(D120="L",E120="Z"),ABS(ROUND(SUM(Q$6:Q119)*H120/100,-2)),IF(AND(D120="O",E120="Z"),ABS(ROUND(SUM(S$6:S119)*H120/100,-2)),IF(AND(D120="V",E120="Z"),ABS(ROUND(SUM(U$6:U119)*H120/100,-2)),IF(E120="X",ABS(ROUND(SUM(I$6:I119)*H120/100,-2)),IF(AND(D120="B",E120="H"),80000,0))))))))))))))</f>
        <v>0</v>
      </c>
      <c r="G120" s="148"/>
      <c r="H120" s="149">
        <v>5</v>
      </c>
      <c r="I120" s="144">
        <f>IF(AND($D120="S",$E120="H"),-$F120,IF(AND($D120="S",$E120="T"),$F120,0))</f>
        <v>0</v>
      </c>
      <c r="J120" s="150">
        <f>IF(AND($D120="S",OR($E120="Ü",$E120="T",$E120="A",$E120="D")),-$F120,IF(AND($G120="S",$E120="Ü"),$F120,IF(E120="S",$F120,IF(AND(D120="S",E120="H"),$F120*(100-H120)/100,IF(E120="X",-F120,0)))))</f>
        <v>0</v>
      </c>
      <c r="K120" s="151">
        <f>IF(AND($D120="G",$E120="H"),-$F120,IF(AND($D120="G",$E120="T"),$F120,0))</f>
        <v>0</v>
      </c>
      <c r="L120" s="152">
        <f>IF(AND($D120="G",$E120="H"),$F120,IF(AND($D120="G",NOT($E120="H")),-$F120,IF($G120="G",$F120,IF(AND($E120="B",NOT($D120="G")),$F120/($G$1-1),IF($E120="X",$F120*X120,0)))))</f>
        <v>0</v>
      </c>
      <c r="M120" s="153">
        <f>IF(AND($D120="R",$E120="H"),-$F120,IF(AND($D120="R",$E120="T"),$F120,0))</f>
        <v>0</v>
      </c>
      <c r="N120" s="152">
        <f>IF(AND($D120="R",$E120="H"),$F120,IF(AND($D120="R",NOT($E120="H")),-$F120,IF($G120="R",$F120,IF(AND($E120="B",NOT($D120="R")),$F120/($G$1-1),IF($E120="X",$F120*Y120,0)))))</f>
        <v>0</v>
      </c>
      <c r="O120" s="153">
        <f>IF(AND($D120="C",$E120="H"),-$F120,IF(AND($D120="C",$E120="T"),$F120,0))</f>
        <v>0</v>
      </c>
      <c r="P120" s="152">
        <f>IF($G$1&lt;3,0,IF(AND($D120="C",$E120="H"),$F120,IF(AND($D120="C",NOT($E120="H")),-$F120,IF($G120="C",$F120,IF(AND($E120="B",NOT($D120="C")),$F120/($G$1-1),IF($E120="X",$F120*Z120,0))))))</f>
        <v>0</v>
      </c>
      <c r="Q120" s="153">
        <f>IF(AND($D120="L",$E120="H"),-$F120,IF(AND($D120="L",$E120="T"),$F120,0))</f>
        <v>0</v>
      </c>
      <c r="R120" s="152">
        <f>IF($G$1&lt;4,0,IF(AND($D120="L",$E120="H"),$F120,IF(AND($D120="L",NOT($E120="H")),-$F120,IF($G120="L",$F120,IF(AND($E120="B",NOT($D120="L")),$F120/($G$1-1),IF($E120="X",$F120*AA120,0))))))</f>
        <v>0</v>
      </c>
      <c r="S120" s="153">
        <f>IF(AND($D120="O",$E120="H"),-$F120,IF(AND($D120="O",$E120="T"),$F120,0))</f>
        <v>0</v>
      </c>
      <c r="T120" s="152">
        <f>IF($G$1&lt;5,0,IF(AND($D120="O",$E120="H"),$F120,IF(AND($D120="O",NOT($E120="H")),-$F120,IF($G120="O",$F120,IF(AND($E120="B",NOT($D120="O")),$F120/($G$1-1),IF($E120="X",$F120*AB120,0))))))</f>
        <v>0</v>
      </c>
      <c r="U120" s="153">
        <f>IF(AND($D120="V",$E120="H"),-$F120,IF(AND($D120="V",$E120="T"),$F120,0))</f>
        <v>0</v>
      </c>
      <c r="V120" s="152">
        <f>IF($G$1&lt;6,0,IF(AND($D120="V",$E120="H"),$F120,IF(AND($D120="V",NOT($E120="H")),-$F120,IF($G120="V",$F120,IF(AND($E120="B",NOT($D120="V")),$F120/($G$1-1),IF($E120="X",($F120*AC120)-#REF!,0))))))</f>
        <v>0</v>
      </c>
      <c r="W120" s="154">
        <f>IF(AND(D120="S",E120="H"),1,IF(AND(D120="B",E120="H"),2,IF(AND(D120="G",E120="A"),3,IF(AND(D120="G",E120="D"),4,IF(AND(D120="R",E120="A"),5,IF(AND(D120="R",E120="D"),6,IF(AND(D120="C",E120="A"),7,IF(AND(D120="C",E120="D"),8,IF(AND(D120="L",E120="A"),9,IF(AND(D120="L",E120="D"),10,IF(AND(D120="O",E120="A"),11,IF(AND(D120="O",E120="D"),12,IF(AND(D120="V",E120="A"),13,IF(AND(D120="V",E120="D"),14,0))))))))))))))</f>
        <v>0</v>
      </c>
      <c r="X120" s="155">
        <f>IF(NOT(SUMIF($W$6:$W120,1,$I$6:$I120)=0),(SUMIF($W$6:$W120,3,$F$6:$F120)-SUMIF($AE$6:$AE120,3,$F$6:$F120))/ABS(SUMIF($W$6:$W120,1,$I$6:$I120)),0)</f>
        <v>0</v>
      </c>
      <c r="Y120" s="155">
        <f>IF(NOT(SUMIF($W$6:$W120,1,$I$6:$I120)=0),(SUMIF($W$6:$W120,5,$F$6:$F120)-SUMIF($AE$6:$AE120,5,$F$6:$F120))/ABS(SUMIF($W$6:$W120,1,$I$6:$I120)),0)</f>
        <v>0</v>
      </c>
      <c r="Z120" s="155">
        <f>IF(NOT(SUMIF($W$6:$W120,1,$I$6:$I120)=0),(SUMIF($W$6:$W120,7,$F$6:$F120)-SUMIF($AE$6:$AE120,7,$F$6:$F120))/ABS(SUMIF($W$6:$W120,1,$I$6:$I120)),0)</f>
        <v>0</v>
      </c>
      <c r="AA120" s="155">
        <f>IF(NOT(SUMIF($W$6:$W120,1,$I$6:$I120)=0),(SUMIF($W$6:$W120,9,$F$6:$F120)-SUMIF($AE$6:$AE120,9,$F$6:$F120))/ABS(SUMIF($W$6:$W120,1,$I$6:$I120)),0)</f>
        <v>0</v>
      </c>
      <c r="AB120" s="155">
        <f>IF(NOT(SUMIF($W$6:$W120,1,$I$6:$I120)=0),(SUMIF($W$6:$W120,11,$F$6:$F120)-SUMIF($AE$6:$AE120,11,$F$6:$F120))/ABS(SUMIF($W$6:$W120,1,$I$6:$I120)),0)</f>
        <v>0</v>
      </c>
      <c r="AC120" s="155">
        <f>IF(NOT(SUMIF($W$6:$W120,1,$I$6:$I120)=0),(SUMIF($W$6:$W120,13,$F$6:$F120)-SUMIF($AE$6:$AE120,13,$F$6:$F120))/ABS(SUMIF($W$6:$W120,1,$I$6:$I120)),0)</f>
        <v>0</v>
      </c>
      <c r="AD120" s="155">
        <f>IF(SUM($W$6:$W120)+SUM($AE$6:$AE120)=0,0,1-X120-Y120-Z120-AA120-AB120-AC120)</f>
        <v>0</v>
      </c>
      <c r="AE120" s="156">
        <f>IF(AND($D120="S",$E120="T"),1,IF(AND($D120="B",$E120="A"),2,IF(AND($G120="G",$E120="A"),3,IF(AND($G120="G",$E120="D"),4,IF(AND($G120="R",$E120="A"),5,IF(AND($G120="R",$E120="D"),6,IF(AND($G120="C",$E120="A"),7,IF(AND($G120="C",$E120="D"),8,IF(AND($G120="L",$E120="A"),9,IF(AND($G120="L",$E120="D"),10,IF(AND($G120="O",$E120="A"),11,IF(AND($G120="O",$E120="D"),12,IF(AND($G120="V",$E120="A"),13,IF(AND($G120="V",$E120="D"),14,IF(AND($E120="A",$G120="B"),15,0)))))))))))))))</f>
        <v>0</v>
      </c>
      <c r="AF120" s="157">
        <f>IF(AND(D120="B",E120="H"),A120,IF(AND(G120="B",OR(E120="A",E120="D")),A120,0))</f>
        <v>0</v>
      </c>
    </row>
    <row r="121" ht="12.7" customHeight="1">
      <c r="A121" s="143">
        <f>IF($E121="H",-$F121,IF($E121="T",$F121,IF(AND($E121="A",$G121="B"),$F121,IF(AND(E121="D",G121="B"),F121*0.8,0))))</f>
        <v>0</v>
      </c>
      <c r="B121" s="144">
        <f>$B120-$A121</f>
        <v>0</v>
      </c>
      <c r="C121" s="144">
        <f>IF(OR($E121="Z",AND($E121="H",$D121="B")),$F121,IF(AND($D121="B",$E121="Ü"),-$F121,IF($E121="X",$F121*$AD121,IF(AND(E121="D",G121="B"),F121*0.2,IF(AND(D121="S",E121="H"),$F121*H121/100,0)))))</f>
        <v>0</v>
      </c>
      <c r="D121" s="145"/>
      <c r="E121" s="146"/>
      <c r="F121" s="147">
        <f>IF(AND(D121="G",E121="S"),ROUND(SUM($L$6:$L120)*H121/100,-2),IF(AND(D121="R",E121="S"),ROUND(SUM(N$6:N120)*H121/100,-2),IF(AND(D121="C",E121="S"),ROUND(SUM(P$6:P120)*H121/100,-2),IF(AND(D121="L",E121="S"),ROUND(SUM(R$6:R120)*H121/100,-2),IF(AND(D121="O",E121="S"),ROUND(SUM(T$6:T120)*H121/100,-2),IF(AND(D121="V",E121="S"),ROUND(SUM(V$6:V120)*H121/100,-2),IF(AND(D121="G",E121="Z"),ABS(ROUND(SUM(K$6:K120)*H121/100,-2)),IF(AND(D121="R",E121="Z"),ABS(ROUND(SUM(M$6:M120)*H121/100,-2)),IF(AND(D121="C",E121="Z"),ABS(ROUND(SUM(O$6:O120)*H121/100,-2)),IF(AND(D121="L",E121="Z"),ABS(ROUND(SUM(Q$6:Q120)*H121/100,-2)),IF(AND(D121="O",E121="Z"),ABS(ROUND(SUM(S$6:S120)*H121/100,-2)),IF(AND(D121="V",E121="Z"),ABS(ROUND(SUM(U$6:U120)*H121/100,-2)),IF(E121="X",ABS(ROUND(SUM(I$6:I120)*H121/100,-2)),IF(AND(D121="B",E121="H"),80000,0))))))))))))))</f>
        <v>0</v>
      </c>
      <c r="G121" s="148"/>
      <c r="H121" s="149">
        <v>5</v>
      </c>
      <c r="I121" s="144">
        <f>IF(AND($D121="S",$E121="H"),-$F121,IF(AND($D121="S",$E121="T"),$F121,0))</f>
        <v>0</v>
      </c>
      <c r="J121" s="150">
        <f>IF(AND($D121="S",OR($E121="Ü",$E121="T",$E121="A",$E121="D")),-$F121,IF(AND($G121="S",$E121="Ü"),$F121,IF(E121="S",$F121,IF(AND(D121="S",E121="H"),$F121*(100-H121)/100,IF(E121="X",-F121,0)))))</f>
        <v>0</v>
      </c>
      <c r="K121" s="151">
        <f>IF(AND($D121="G",$E121="H"),-$F121,IF(AND($D121="G",$E121="T"),$F121,0))</f>
        <v>0</v>
      </c>
      <c r="L121" s="152">
        <f>IF(AND($D121="G",$E121="H"),$F121,IF(AND($D121="G",NOT($E121="H")),-$F121,IF($G121="G",$F121,IF(AND($E121="B",NOT($D121="G")),$F121/($G$1-1),IF($E121="X",$F121*X121,0)))))</f>
        <v>0</v>
      </c>
      <c r="M121" s="153">
        <f>IF(AND($D121="R",$E121="H"),-$F121,IF(AND($D121="R",$E121="T"),$F121,0))</f>
        <v>0</v>
      </c>
      <c r="N121" s="152">
        <f>IF(AND($D121="R",$E121="H"),$F121,IF(AND($D121="R",NOT($E121="H")),-$F121,IF($G121="R",$F121,IF(AND($E121="B",NOT($D121="R")),$F121/($G$1-1),IF($E121="X",$F121*Y121,0)))))</f>
        <v>0</v>
      </c>
      <c r="O121" s="153">
        <f>IF(AND($D121="C",$E121="H"),-$F121,IF(AND($D121="C",$E121="T"),$F121,0))</f>
        <v>0</v>
      </c>
      <c r="P121" s="152">
        <f>IF($G$1&lt;3,0,IF(AND($D121="C",$E121="H"),$F121,IF(AND($D121="C",NOT($E121="H")),-$F121,IF($G121="C",$F121,IF(AND($E121="B",NOT($D121="C")),$F121/($G$1-1),IF($E121="X",$F121*Z121,0))))))</f>
        <v>0</v>
      </c>
      <c r="Q121" s="153">
        <f>IF(AND($D121="L",$E121="H"),-$F121,IF(AND($D121="L",$E121="T"),$F121,0))</f>
        <v>0</v>
      </c>
      <c r="R121" s="152">
        <f>IF($G$1&lt;4,0,IF(AND($D121="L",$E121="H"),$F121,IF(AND($D121="L",NOT($E121="H")),-$F121,IF($G121="L",$F121,IF(AND($E121="B",NOT($D121="L")),$F121/($G$1-1),IF($E121="X",$F121*AA121,0))))))</f>
        <v>0</v>
      </c>
      <c r="S121" s="153">
        <f>IF(AND($D121="O",$E121="H"),-$F121,IF(AND($D121="O",$E121="T"),$F121,0))</f>
        <v>0</v>
      </c>
      <c r="T121" s="152">
        <f>IF($G$1&lt;5,0,IF(AND($D121="O",$E121="H"),$F121,IF(AND($D121="O",NOT($E121="H")),-$F121,IF($G121="O",$F121,IF(AND($E121="B",NOT($D121="O")),$F121/($G$1-1),IF($E121="X",$F121*AB121,0))))))</f>
        <v>0</v>
      </c>
      <c r="U121" s="153">
        <f>IF(AND($D121="V",$E121="H"),-$F121,IF(AND($D121="V",$E121="T"),$F121,0))</f>
        <v>0</v>
      </c>
      <c r="V121" s="152">
        <f>IF($G$1&lt;6,0,IF(AND($D121="V",$E121="H"),$F121,IF(AND($D121="V",NOT($E121="H")),-$F121,IF($G121="V",$F121,IF(AND($E121="B",NOT($D121="V")),$F121/($G$1-1),IF($E121="X",($F121*AC121)-#REF!,0))))))</f>
        <v>0</v>
      </c>
      <c r="W121" s="158">
        <f>IF(AND(D121="S",E121="H"),1,IF(AND(D121="B",E121="H"),2,IF(AND(D121="G",E121="A"),3,IF(AND(D121="G",E121="D"),4,IF(AND(D121="R",E121="A"),5,IF(AND(D121="R",E121="D"),6,IF(AND(D121="C",E121="A"),7,IF(AND(D121="C",E121="D"),8,IF(AND(D121="L",E121="A"),9,IF(AND(D121="L",E121="D"),10,IF(AND(D121="O",E121="A"),11,IF(AND(D121="O",E121="D"),12,IF(AND(D121="V",E121="A"),13,IF(AND(D121="V",E121="D"),14,0))))))))))))))</f>
        <v>0</v>
      </c>
      <c r="X121" s="159">
        <f>IF(NOT(SUMIF($W$6:$W121,1,$I$6:$I121)=0),(SUMIF($W$6:$W121,3,$F$6:$F121)-SUMIF($AE$6:$AE121,3,$F$6:$F121))/ABS(SUMIF($W$6:$W121,1,$I$6:$I121)),0)</f>
        <v>0</v>
      </c>
      <c r="Y121" s="159">
        <f>IF(NOT(SUMIF($W$6:$W121,1,$I$6:$I121)=0),(SUMIF($W$6:$W121,5,$F$6:$F121)-SUMIF($AE$6:$AE121,5,$F$6:$F121))/ABS(SUMIF($W$6:$W121,1,$I$6:$I121)),0)</f>
        <v>0</v>
      </c>
      <c r="Z121" s="159">
        <f>IF(NOT(SUMIF($W$6:$W121,1,$I$6:$I121)=0),(SUMIF($W$6:$W121,7,$F$6:$F121)-SUMIF($AE$6:$AE121,7,$F$6:$F121))/ABS(SUMIF($W$6:$W121,1,$I$6:$I121)),0)</f>
        <v>0</v>
      </c>
      <c r="AA121" s="159">
        <f>IF(NOT(SUMIF($W$6:$W121,1,$I$6:$I121)=0),(SUMIF($W$6:$W121,9,$F$6:$F121)-SUMIF($AE$6:$AE121,9,$F$6:$F121))/ABS(SUMIF($W$6:$W121,1,$I$6:$I121)),0)</f>
        <v>0</v>
      </c>
      <c r="AB121" s="159">
        <f>IF(NOT(SUMIF($W$6:$W121,1,$I$6:$I121)=0),(SUMIF($W$6:$W121,11,$F$6:$F121)-SUMIF($AE$6:$AE121,11,$F$6:$F121))/ABS(SUMIF($W$6:$W121,1,$I$6:$I121)),0)</f>
        <v>0</v>
      </c>
      <c r="AC121" s="159">
        <f>IF(NOT(SUMIF($W$6:$W121,1,$I$6:$I121)=0),(SUMIF($W$6:$W121,13,$F$6:$F121)-SUMIF($AE$6:$AE121,13,$F$6:$F121))/ABS(SUMIF($W$6:$W121,1,$I$6:$I121)),0)</f>
        <v>0</v>
      </c>
      <c r="AD121" s="159">
        <f>IF(SUM($W$6:$W121)+SUM($AE$6:$AE121)=0,0,1-X121-Y121-Z121-AA121-AB121-AC121)</f>
        <v>0</v>
      </c>
      <c r="AE121" s="160">
        <f>IF(AND($D121="S",$E121="T"),1,IF(AND($D121="B",$E121="A"),2,IF(AND($G121="G",$E121="A"),3,IF(AND($G121="G",$E121="D"),4,IF(AND($G121="R",$E121="A"),5,IF(AND($G121="R",$E121="D"),6,IF(AND($G121="C",$E121="A"),7,IF(AND($G121="C",$E121="D"),8,IF(AND($G121="L",$E121="A"),9,IF(AND($G121="L",$E121="D"),10,IF(AND($G121="O",$E121="A"),11,IF(AND($G121="O",$E121="D"),12,IF(AND($G121="V",$E121="A"),13,IF(AND($G121="V",$E121="D"),14,IF(AND($E121="A",$G121="B"),15,0)))))))))))))))</f>
        <v>0</v>
      </c>
      <c r="AF121" s="161">
        <f>IF(AND(D121="B",E121="H"),A121,IF(AND(G121="B",OR(E121="A",E121="D")),A121,0))</f>
        <v>0</v>
      </c>
    </row>
    <row r="122" ht="12.7" customHeight="1">
      <c r="A122" s="143">
        <f>IF($E122="H",-$F122,IF($E122="T",$F122,IF(AND($E122="A",$G122="B"),$F122,IF(AND(E122="D",G122="B"),F122*0.8,0))))</f>
        <v>0</v>
      </c>
      <c r="B122" s="144">
        <f>$B121-$A122</f>
        <v>0</v>
      </c>
      <c r="C122" s="144">
        <f>IF(OR($E122="Z",AND($E122="H",$D122="B")),$F122,IF(AND($D122="B",$E122="Ü"),-$F122,IF($E122="X",$F122*$AD122,IF(AND(E122="D",G122="B"),F122*0.2,IF(AND(D122="S",E122="H"),$F122*H122/100,0)))))</f>
        <v>0</v>
      </c>
      <c r="D122" s="145"/>
      <c r="E122" s="146"/>
      <c r="F122" s="147">
        <f>IF(AND(D122="G",E122="S"),ROUND(SUM($L$6:$L121)*H122/100,-2),IF(AND(D122="R",E122="S"),ROUND(SUM(N$6:N121)*H122/100,-2),IF(AND(D122="C",E122="S"),ROUND(SUM(P$6:P121)*H122/100,-2),IF(AND(D122="L",E122="S"),ROUND(SUM(R$6:R121)*H122/100,-2),IF(AND(D122="O",E122="S"),ROUND(SUM(T$6:T121)*H122/100,-2),IF(AND(D122="V",E122="S"),ROUND(SUM(V$6:V121)*H122/100,-2),IF(AND(D122="G",E122="Z"),ABS(ROUND(SUM(K$6:K121)*H122/100,-2)),IF(AND(D122="R",E122="Z"),ABS(ROUND(SUM(M$6:M121)*H122/100,-2)),IF(AND(D122="C",E122="Z"),ABS(ROUND(SUM(O$6:O121)*H122/100,-2)),IF(AND(D122="L",E122="Z"),ABS(ROUND(SUM(Q$6:Q121)*H122/100,-2)),IF(AND(D122="O",E122="Z"),ABS(ROUND(SUM(S$6:S121)*H122/100,-2)),IF(AND(D122="V",E122="Z"),ABS(ROUND(SUM(U$6:U121)*H122/100,-2)),IF(E122="X",ABS(ROUND(SUM(I$6:I121)*H122/100,-2)),IF(AND(D122="B",E122="H"),80000,0))))))))))))))</f>
        <v>0</v>
      </c>
      <c r="G122" s="148"/>
      <c r="H122" s="149">
        <v>5</v>
      </c>
      <c r="I122" s="144">
        <f>IF(AND($D122="S",$E122="H"),-$F122,IF(AND($D122="S",$E122="T"),$F122,0))</f>
        <v>0</v>
      </c>
      <c r="J122" s="150">
        <f>IF(AND($D122="S",OR($E122="Ü",$E122="T",$E122="A",$E122="D")),-$F122,IF(AND($G122="S",$E122="Ü"),$F122,IF(E122="S",$F122,IF(AND(D122="S",E122="H"),$F122*(100-H122)/100,IF(E122="X",-F122,0)))))</f>
        <v>0</v>
      </c>
      <c r="K122" s="151">
        <f>IF(AND($D122="G",$E122="H"),-$F122,IF(AND($D122="G",$E122="T"),$F122,0))</f>
        <v>0</v>
      </c>
      <c r="L122" s="152">
        <f>IF(AND($D122="G",$E122="H"),$F122,IF(AND($D122="G",NOT($E122="H")),-$F122,IF($G122="G",$F122,IF(AND($E122="B",NOT($D122="G")),$F122/($G$1-1),IF($E122="X",$F122*X122,0)))))</f>
        <v>0</v>
      </c>
      <c r="M122" s="153">
        <f>IF(AND($D122="R",$E122="H"),-$F122,IF(AND($D122="R",$E122="T"),$F122,0))</f>
        <v>0</v>
      </c>
      <c r="N122" s="152">
        <f>IF(AND($D122="R",$E122="H"),$F122,IF(AND($D122="R",NOT($E122="H")),-$F122,IF($G122="R",$F122,IF(AND($E122="B",NOT($D122="R")),$F122/($G$1-1),IF($E122="X",$F122*Y122,0)))))</f>
        <v>0</v>
      </c>
      <c r="O122" s="153">
        <f>IF(AND($D122="C",$E122="H"),-$F122,IF(AND($D122="C",$E122="T"),$F122,0))</f>
        <v>0</v>
      </c>
      <c r="P122" s="152">
        <f>IF($G$1&lt;3,0,IF(AND($D122="C",$E122="H"),$F122,IF(AND($D122="C",NOT($E122="H")),-$F122,IF($G122="C",$F122,IF(AND($E122="B",NOT($D122="C")),$F122/($G$1-1),IF($E122="X",$F122*Z122,0))))))</f>
        <v>0</v>
      </c>
      <c r="Q122" s="153">
        <f>IF(AND($D122="L",$E122="H"),-$F122,IF(AND($D122="L",$E122="T"),$F122,0))</f>
        <v>0</v>
      </c>
      <c r="R122" s="152">
        <f>IF($G$1&lt;4,0,IF(AND($D122="L",$E122="H"),$F122,IF(AND($D122="L",NOT($E122="H")),-$F122,IF($G122="L",$F122,IF(AND($E122="B",NOT($D122="L")),$F122/($G$1-1),IF($E122="X",$F122*AA122,0))))))</f>
        <v>0</v>
      </c>
      <c r="S122" s="153">
        <f>IF(AND($D122="O",$E122="H"),-$F122,IF(AND($D122="O",$E122="T"),$F122,0))</f>
        <v>0</v>
      </c>
      <c r="T122" s="152">
        <f>IF($G$1&lt;5,0,IF(AND($D122="O",$E122="H"),$F122,IF(AND($D122="O",NOT($E122="H")),-$F122,IF($G122="O",$F122,IF(AND($E122="B",NOT($D122="O")),$F122/($G$1-1),IF($E122="X",$F122*AB122,0))))))</f>
        <v>0</v>
      </c>
      <c r="U122" s="153">
        <f>IF(AND($D122="V",$E122="H"),-$F122,IF(AND($D122="V",$E122="T"),$F122,0))</f>
        <v>0</v>
      </c>
      <c r="V122" s="152">
        <f>IF($G$1&lt;6,0,IF(AND($D122="V",$E122="H"),$F122,IF(AND($D122="V",NOT($E122="H")),-$F122,IF($G122="V",$F122,IF(AND($E122="B",NOT($D122="V")),$F122/($G$1-1),IF($E122="X",($F122*AC122)-#REF!,0))))))</f>
        <v>0</v>
      </c>
      <c r="W122" s="154">
        <f>IF(AND(D122="S",E122="H"),1,IF(AND(D122="B",E122="H"),2,IF(AND(D122="G",E122="A"),3,IF(AND(D122="G",E122="D"),4,IF(AND(D122="R",E122="A"),5,IF(AND(D122="R",E122="D"),6,IF(AND(D122="C",E122="A"),7,IF(AND(D122="C",E122="D"),8,IF(AND(D122="L",E122="A"),9,IF(AND(D122="L",E122="D"),10,IF(AND(D122="O",E122="A"),11,IF(AND(D122="O",E122="D"),12,IF(AND(D122="V",E122="A"),13,IF(AND(D122="V",E122="D"),14,0))))))))))))))</f>
        <v>0</v>
      </c>
      <c r="X122" s="155">
        <f>IF(NOT(SUMIF($W$6:$W122,1,$I$6:$I122)=0),(SUMIF($W$6:$W122,3,$F$6:$F122)-SUMIF($AE$6:$AE122,3,$F$6:$F122))/ABS(SUMIF($W$6:$W122,1,$I$6:$I122)),0)</f>
        <v>0</v>
      </c>
      <c r="Y122" s="155">
        <f>IF(NOT(SUMIF($W$6:$W122,1,$I$6:$I122)=0),(SUMIF($W$6:$W122,5,$F$6:$F122)-SUMIF($AE$6:$AE122,5,$F$6:$F122))/ABS(SUMIF($W$6:$W122,1,$I$6:$I122)),0)</f>
        <v>0</v>
      </c>
      <c r="Z122" s="155">
        <f>IF(NOT(SUMIF($W$6:$W122,1,$I$6:$I122)=0),(SUMIF($W$6:$W122,7,$F$6:$F122)-SUMIF($AE$6:$AE122,7,$F$6:$F122))/ABS(SUMIF($W$6:$W122,1,$I$6:$I122)),0)</f>
        <v>0</v>
      </c>
      <c r="AA122" s="155">
        <f>IF(NOT(SUMIF($W$6:$W122,1,$I$6:$I122)=0),(SUMIF($W$6:$W122,9,$F$6:$F122)-SUMIF($AE$6:$AE122,9,$F$6:$F122))/ABS(SUMIF($W$6:$W122,1,$I$6:$I122)),0)</f>
        <v>0</v>
      </c>
      <c r="AB122" s="155">
        <f>IF(NOT(SUMIF($W$6:$W122,1,$I$6:$I122)=0),(SUMIF($W$6:$W122,11,$F$6:$F122)-SUMIF($AE$6:$AE122,11,$F$6:$F122))/ABS(SUMIF($W$6:$W122,1,$I$6:$I122)),0)</f>
        <v>0</v>
      </c>
      <c r="AC122" s="155">
        <f>IF(NOT(SUMIF($W$6:$W122,1,$I$6:$I122)=0),(SUMIF($W$6:$W122,13,$F$6:$F122)-SUMIF($AE$6:$AE122,13,$F$6:$F122))/ABS(SUMIF($W$6:$W122,1,$I$6:$I122)),0)</f>
        <v>0</v>
      </c>
      <c r="AD122" s="155">
        <f>IF(SUM($W$6:$W122)+SUM($AE$6:$AE122)=0,0,1-X122-Y122-Z122-AA122-AB122-AC122)</f>
        <v>0</v>
      </c>
      <c r="AE122" s="156">
        <f>IF(AND($D122="S",$E122="T"),1,IF(AND($D122="B",$E122="A"),2,IF(AND($G122="G",$E122="A"),3,IF(AND($G122="G",$E122="D"),4,IF(AND($G122="R",$E122="A"),5,IF(AND($G122="R",$E122="D"),6,IF(AND($G122="C",$E122="A"),7,IF(AND($G122="C",$E122="D"),8,IF(AND($G122="L",$E122="A"),9,IF(AND($G122="L",$E122="D"),10,IF(AND($G122="O",$E122="A"),11,IF(AND($G122="O",$E122="D"),12,IF(AND($G122="V",$E122="A"),13,IF(AND($G122="V",$E122="D"),14,IF(AND($E122="A",$G122="B"),15,0)))))))))))))))</f>
        <v>0</v>
      </c>
      <c r="AF122" s="157">
        <f>IF(AND(D122="B",E122="H"),A122,IF(AND(G122="B",OR(E122="A",E122="D")),A122,0))</f>
        <v>0</v>
      </c>
    </row>
    <row r="123" ht="12.7" customHeight="1">
      <c r="A123" s="143">
        <f>IF($E123="H",-$F123,IF($E123="T",$F123,IF(AND($E123="A",$G123="B"),$F123,IF(AND(E123="D",G123="B"),F123*0.8,0))))</f>
        <v>0</v>
      </c>
      <c r="B123" s="144">
        <f>$B122-$A123</f>
        <v>0</v>
      </c>
      <c r="C123" s="144">
        <f>IF(OR($E123="Z",AND($E123="H",$D123="B")),$F123,IF(AND($D123="B",$E123="Ü"),-$F123,IF($E123="X",$F123*$AD123,IF(AND(E123="D",G123="B"),F123*0.2,IF(AND(D123="S",E123="H"),$F123*H123/100,0)))))</f>
        <v>0</v>
      </c>
      <c r="D123" s="145"/>
      <c r="E123" s="146"/>
      <c r="F123" s="147">
        <f>IF(AND(D123="G",E123="S"),ROUND(SUM($L$6:$L122)*H123/100,-2),IF(AND(D123="R",E123="S"),ROUND(SUM(N$6:N122)*H123/100,-2),IF(AND(D123="C",E123="S"),ROUND(SUM(P$6:P122)*H123/100,-2),IF(AND(D123="L",E123="S"),ROUND(SUM(R$6:R122)*H123/100,-2),IF(AND(D123="O",E123="S"),ROUND(SUM(T$6:T122)*H123/100,-2),IF(AND(D123="V",E123="S"),ROUND(SUM(V$6:V122)*H123/100,-2),IF(AND(D123="G",E123="Z"),ABS(ROUND(SUM(K$6:K122)*H123/100,-2)),IF(AND(D123="R",E123="Z"),ABS(ROUND(SUM(M$6:M122)*H123/100,-2)),IF(AND(D123="C",E123="Z"),ABS(ROUND(SUM(O$6:O122)*H123/100,-2)),IF(AND(D123="L",E123="Z"),ABS(ROUND(SUM(Q$6:Q122)*H123/100,-2)),IF(AND(D123="O",E123="Z"),ABS(ROUND(SUM(S$6:S122)*H123/100,-2)),IF(AND(D123="V",E123="Z"),ABS(ROUND(SUM(U$6:U122)*H123/100,-2)),IF(E123="X",ABS(ROUND(SUM(I$6:I122)*H123/100,-2)),IF(AND(D123="B",E123="H"),80000,0))))))))))))))</f>
        <v>0</v>
      </c>
      <c r="G123" s="148"/>
      <c r="H123" s="149">
        <v>5</v>
      </c>
      <c r="I123" s="144">
        <f>IF(AND($D123="S",$E123="H"),-$F123,IF(AND($D123="S",$E123="T"),$F123,0))</f>
        <v>0</v>
      </c>
      <c r="J123" s="150">
        <f>IF(AND($D123="S",OR($E123="Ü",$E123="T",$E123="A",$E123="D")),-$F123,IF(AND($G123="S",$E123="Ü"),$F123,IF(E123="S",$F123,IF(AND(D123="S",E123="H"),$F123*(100-H123)/100,IF(E123="X",-F123,0)))))</f>
        <v>0</v>
      </c>
      <c r="K123" s="151">
        <f>IF(AND($D123="G",$E123="H"),-$F123,IF(AND($D123="G",$E123="T"),$F123,0))</f>
        <v>0</v>
      </c>
      <c r="L123" s="152">
        <f>IF(AND($D123="G",$E123="H"),$F123,IF(AND($D123="G",NOT($E123="H")),-$F123,IF($G123="G",$F123,IF(AND($E123="B",NOT($D123="G")),$F123/($G$1-1),IF($E123="X",$F123*X123,0)))))</f>
        <v>0</v>
      </c>
      <c r="M123" s="153">
        <f>IF(AND($D123="R",$E123="H"),-$F123,IF(AND($D123="R",$E123="T"),$F123,0))</f>
        <v>0</v>
      </c>
      <c r="N123" s="152">
        <f>IF(AND($D123="R",$E123="H"),$F123,IF(AND($D123="R",NOT($E123="H")),-$F123,IF($G123="R",$F123,IF(AND($E123="B",NOT($D123="R")),$F123/($G$1-1),IF($E123="X",$F123*Y123,0)))))</f>
        <v>0</v>
      </c>
      <c r="O123" s="153">
        <f>IF(AND($D123="C",$E123="H"),-$F123,IF(AND($D123="C",$E123="T"),$F123,0))</f>
        <v>0</v>
      </c>
      <c r="P123" s="152">
        <f>IF($G$1&lt;3,0,IF(AND($D123="C",$E123="H"),$F123,IF(AND($D123="C",NOT($E123="H")),-$F123,IF($G123="C",$F123,IF(AND($E123="B",NOT($D123="C")),$F123/($G$1-1),IF($E123="X",$F123*Z123,0))))))</f>
        <v>0</v>
      </c>
      <c r="Q123" s="153">
        <f>IF(AND($D123="L",$E123="H"),-$F123,IF(AND($D123="L",$E123="T"),$F123,0))</f>
        <v>0</v>
      </c>
      <c r="R123" s="152">
        <f>IF($G$1&lt;4,0,IF(AND($D123="L",$E123="H"),$F123,IF(AND($D123="L",NOT($E123="H")),-$F123,IF($G123="L",$F123,IF(AND($E123="B",NOT($D123="L")),$F123/($G$1-1),IF($E123="X",$F123*AA123,0))))))</f>
        <v>0</v>
      </c>
      <c r="S123" s="153">
        <f>IF(AND($D123="O",$E123="H"),-$F123,IF(AND($D123="O",$E123="T"),$F123,0))</f>
        <v>0</v>
      </c>
      <c r="T123" s="152">
        <f>IF($G$1&lt;5,0,IF(AND($D123="O",$E123="H"),$F123,IF(AND($D123="O",NOT($E123="H")),-$F123,IF($G123="O",$F123,IF(AND($E123="B",NOT($D123="O")),$F123/($G$1-1),IF($E123="X",$F123*AB123,0))))))</f>
        <v>0</v>
      </c>
      <c r="U123" s="153">
        <f>IF(AND($D123="V",$E123="H"),-$F123,IF(AND($D123="V",$E123="T"),$F123,0))</f>
        <v>0</v>
      </c>
      <c r="V123" s="152">
        <f>IF($G$1&lt;6,0,IF(AND($D123="V",$E123="H"),$F123,IF(AND($D123="V",NOT($E123="H")),-$F123,IF($G123="V",$F123,IF(AND($E123="B",NOT($D123="V")),$F123/($G$1-1),IF($E123="X",($F123*AC123)-#REF!,0))))))</f>
        <v>0</v>
      </c>
      <c r="W123" s="158">
        <f>IF(AND(D123="S",E123="H"),1,IF(AND(D123="B",E123="H"),2,IF(AND(D123="G",E123="A"),3,IF(AND(D123="G",E123="D"),4,IF(AND(D123="R",E123="A"),5,IF(AND(D123="R",E123="D"),6,IF(AND(D123="C",E123="A"),7,IF(AND(D123="C",E123="D"),8,IF(AND(D123="L",E123="A"),9,IF(AND(D123="L",E123="D"),10,IF(AND(D123="O",E123="A"),11,IF(AND(D123="O",E123="D"),12,IF(AND(D123="V",E123="A"),13,IF(AND(D123="V",E123="D"),14,0))))))))))))))</f>
        <v>0</v>
      </c>
      <c r="X123" s="159">
        <f>IF(NOT(SUMIF($W$6:$W123,1,$I$6:$I123)=0),(SUMIF($W$6:$W123,3,$F$6:$F123)-SUMIF($AE$6:$AE123,3,$F$6:$F123))/ABS(SUMIF($W$6:$W123,1,$I$6:$I123)),0)</f>
        <v>0</v>
      </c>
      <c r="Y123" s="159">
        <f>IF(NOT(SUMIF($W$6:$W123,1,$I$6:$I123)=0),(SUMIF($W$6:$W123,5,$F$6:$F123)-SUMIF($AE$6:$AE123,5,$F$6:$F123))/ABS(SUMIF($W$6:$W123,1,$I$6:$I123)),0)</f>
        <v>0</v>
      </c>
      <c r="Z123" s="159">
        <f>IF(NOT(SUMIF($W$6:$W123,1,$I$6:$I123)=0),(SUMIF($W$6:$W123,7,$F$6:$F123)-SUMIF($AE$6:$AE123,7,$F$6:$F123))/ABS(SUMIF($W$6:$W123,1,$I$6:$I123)),0)</f>
        <v>0</v>
      </c>
      <c r="AA123" s="159">
        <f>IF(NOT(SUMIF($W$6:$W123,1,$I$6:$I123)=0),(SUMIF($W$6:$W123,9,$F$6:$F123)-SUMIF($AE$6:$AE123,9,$F$6:$F123))/ABS(SUMIF($W$6:$W123,1,$I$6:$I123)),0)</f>
        <v>0</v>
      </c>
      <c r="AB123" s="159">
        <f>IF(NOT(SUMIF($W$6:$W123,1,$I$6:$I123)=0),(SUMIF($W$6:$W123,11,$F$6:$F123)-SUMIF($AE$6:$AE123,11,$F$6:$F123))/ABS(SUMIF($W$6:$W123,1,$I$6:$I123)),0)</f>
        <v>0</v>
      </c>
      <c r="AC123" s="159">
        <f>IF(NOT(SUMIF($W$6:$W123,1,$I$6:$I123)=0),(SUMIF($W$6:$W123,13,$F$6:$F123)-SUMIF($AE$6:$AE123,13,$F$6:$F123))/ABS(SUMIF($W$6:$W123,1,$I$6:$I123)),0)</f>
        <v>0</v>
      </c>
      <c r="AD123" s="159">
        <f>IF(SUM($W$6:$W123)+SUM($AE$6:$AE123)=0,0,1-X123-Y123-Z123-AA123-AB123-AC123)</f>
        <v>0</v>
      </c>
      <c r="AE123" s="160">
        <f>IF(AND($D123="S",$E123="T"),1,IF(AND($D123="B",$E123="A"),2,IF(AND($G123="G",$E123="A"),3,IF(AND($G123="G",$E123="D"),4,IF(AND($G123="R",$E123="A"),5,IF(AND($G123="R",$E123="D"),6,IF(AND($G123="C",$E123="A"),7,IF(AND($G123="C",$E123="D"),8,IF(AND($G123="L",$E123="A"),9,IF(AND($G123="L",$E123="D"),10,IF(AND($G123="O",$E123="A"),11,IF(AND($G123="O",$E123="D"),12,IF(AND($G123="V",$E123="A"),13,IF(AND($G123="V",$E123="D"),14,IF(AND($E123="A",$G123="B"),15,0)))))))))))))))</f>
        <v>0</v>
      </c>
      <c r="AF123" s="161">
        <f>IF(AND(D123="B",E123="H"),A123,IF(AND(G123="B",OR(E123="A",E123="D")),A123,0))</f>
        <v>0</v>
      </c>
    </row>
    <row r="124" ht="12.7" customHeight="1">
      <c r="A124" s="143">
        <f>IF($E124="H",-$F124,IF($E124="T",$F124,IF(AND($E124="A",$G124="B"),$F124,IF(AND(E124="D",G124="B"),F124*0.8,0))))</f>
        <v>0</v>
      </c>
      <c r="B124" s="144">
        <f>$B123-$A124</f>
        <v>0</v>
      </c>
      <c r="C124" s="144">
        <f>IF(OR($E124="Z",AND($E124="H",$D124="B")),$F124,IF(AND($D124="B",$E124="Ü"),-$F124,IF($E124="X",$F124*$AD124,IF(AND(E124="D",G124="B"),F124*0.2,IF(AND(D124="S",E124="H"),$F124*H124/100,0)))))</f>
        <v>0</v>
      </c>
      <c r="D124" s="145"/>
      <c r="E124" s="146"/>
      <c r="F124" s="147">
        <f>IF(AND(D124="G",E124="S"),ROUND(SUM($L$6:$L123)*H124/100,-2),IF(AND(D124="R",E124="S"),ROUND(SUM(N$6:N123)*H124/100,-2),IF(AND(D124="C",E124="S"),ROUND(SUM(P$6:P123)*H124/100,-2),IF(AND(D124="L",E124="S"),ROUND(SUM(R$6:R123)*H124/100,-2),IF(AND(D124="O",E124="S"),ROUND(SUM(T$6:T123)*H124/100,-2),IF(AND(D124="V",E124="S"),ROUND(SUM(V$6:V123)*H124/100,-2),IF(AND(D124="G",E124="Z"),ABS(ROUND(SUM(K$6:K123)*H124/100,-2)),IF(AND(D124="R",E124="Z"),ABS(ROUND(SUM(M$6:M123)*H124/100,-2)),IF(AND(D124="C",E124="Z"),ABS(ROUND(SUM(O$6:O123)*H124/100,-2)),IF(AND(D124="L",E124="Z"),ABS(ROUND(SUM(Q$6:Q123)*H124/100,-2)),IF(AND(D124="O",E124="Z"),ABS(ROUND(SUM(S$6:S123)*H124/100,-2)),IF(AND(D124="V",E124="Z"),ABS(ROUND(SUM(U$6:U123)*H124/100,-2)),IF(E124="X",ABS(ROUND(SUM(I$6:I123)*H124/100,-2)),IF(AND(D124="B",E124="H"),80000,0))))))))))))))</f>
        <v>0</v>
      </c>
      <c r="G124" s="148"/>
      <c r="H124" s="149">
        <v>5</v>
      </c>
      <c r="I124" s="144">
        <f>IF(AND($D124="S",$E124="H"),-$F124,IF(AND($D124="S",$E124="T"),$F124,0))</f>
        <v>0</v>
      </c>
      <c r="J124" s="150">
        <f>IF(AND($D124="S",OR($E124="Ü",$E124="T",$E124="A",$E124="D")),-$F124,IF(AND($G124="S",$E124="Ü"),$F124,IF(E124="S",$F124,IF(AND(D124="S",E124="H"),$F124*(100-H124)/100,IF(E124="X",-F124,0)))))</f>
        <v>0</v>
      </c>
      <c r="K124" s="151">
        <f>IF(AND($D124="G",$E124="H"),-$F124,IF(AND($D124="G",$E124="T"),$F124,0))</f>
        <v>0</v>
      </c>
      <c r="L124" s="152">
        <f>IF(AND($D124="G",$E124="H"),$F124,IF(AND($D124="G",NOT($E124="H")),-$F124,IF($G124="G",$F124,IF(AND($E124="B",NOT($D124="G")),$F124/($G$1-1),IF($E124="X",$F124*X124,0)))))</f>
        <v>0</v>
      </c>
      <c r="M124" s="153">
        <f>IF(AND($D124="R",$E124="H"),-$F124,IF(AND($D124="R",$E124="T"),$F124,0))</f>
        <v>0</v>
      </c>
      <c r="N124" s="152">
        <f>IF(AND($D124="R",$E124="H"),$F124,IF(AND($D124="R",NOT($E124="H")),-$F124,IF($G124="R",$F124,IF(AND($E124="B",NOT($D124="R")),$F124/($G$1-1),IF($E124="X",$F124*Y124,0)))))</f>
        <v>0</v>
      </c>
      <c r="O124" s="153">
        <f>IF(AND($D124="C",$E124="H"),-$F124,IF(AND($D124="C",$E124="T"),$F124,0))</f>
        <v>0</v>
      </c>
      <c r="P124" s="152">
        <f>IF($G$1&lt;3,0,IF(AND($D124="C",$E124="H"),$F124,IF(AND($D124="C",NOT($E124="H")),-$F124,IF($G124="C",$F124,IF(AND($E124="B",NOT($D124="C")),$F124/($G$1-1),IF($E124="X",$F124*Z124,0))))))</f>
        <v>0</v>
      </c>
      <c r="Q124" s="153">
        <f>IF(AND($D124="L",$E124="H"),-$F124,IF(AND($D124="L",$E124="T"),$F124,0))</f>
        <v>0</v>
      </c>
      <c r="R124" s="152">
        <f>IF($G$1&lt;4,0,IF(AND($D124="L",$E124="H"),$F124,IF(AND($D124="L",NOT($E124="H")),-$F124,IF($G124="L",$F124,IF(AND($E124="B",NOT($D124="L")),$F124/($G$1-1),IF($E124="X",$F124*AA124,0))))))</f>
        <v>0</v>
      </c>
      <c r="S124" s="153">
        <f>IF(AND($D124="O",$E124="H"),-$F124,IF(AND($D124="O",$E124="T"),$F124,0))</f>
        <v>0</v>
      </c>
      <c r="T124" s="152">
        <f>IF($G$1&lt;5,0,IF(AND($D124="O",$E124="H"),$F124,IF(AND($D124="O",NOT($E124="H")),-$F124,IF($G124="O",$F124,IF(AND($E124="B",NOT($D124="O")),$F124/($G$1-1),IF($E124="X",$F124*AB124,0))))))</f>
        <v>0</v>
      </c>
      <c r="U124" s="153">
        <f>IF(AND($D124="V",$E124="H"),-$F124,IF(AND($D124="V",$E124="T"),$F124,0))</f>
        <v>0</v>
      </c>
      <c r="V124" s="152">
        <f>IF($G$1&lt;6,0,IF(AND($D124="V",$E124="H"),$F124,IF(AND($D124="V",NOT($E124="H")),-$F124,IF($G124="V",$F124,IF(AND($E124="B",NOT($D124="V")),$F124/($G$1-1),IF($E124="X",($F124*AC124)-#REF!,0))))))</f>
        <v>0</v>
      </c>
      <c r="W124" s="154">
        <f>IF(AND(D124="S",E124="H"),1,IF(AND(D124="B",E124="H"),2,IF(AND(D124="G",E124="A"),3,IF(AND(D124="G",E124="D"),4,IF(AND(D124="R",E124="A"),5,IF(AND(D124="R",E124="D"),6,IF(AND(D124="C",E124="A"),7,IF(AND(D124="C",E124="D"),8,IF(AND(D124="L",E124="A"),9,IF(AND(D124="L",E124="D"),10,IF(AND(D124="O",E124="A"),11,IF(AND(D124="O",E124="D"),12,IF(AND(D124="V",E124="A"),13,IF(AND(D124="V",E124="D"),14,0))))))))))))))</f>
        <v>0</v>
      </c>
      <c r="X124" s="155">
        <f>IF(NOT(SUMIF($W$6:$W124,1,$I$6:$I124)=0),(SUMIF($W$6:$W124,3,$F$6:$F124)-SUMIF($AE$6:$AE124,3,$F$6:$F124))/ABS(SUMIF($W$6:$W124,1,$I$6:$I124)),0)</f>
        <v>0</v>
      </c>
      <c r="Y124" s="155">
        <f>IF(NOT(SUMIF($W$6:$W124,1,$I$6:$I124)=0),(SUMIF($W$6:$W124,5,$F$6:$F124)-SUMIF($AE$6:$AE124,5,$F$6:$F124))/ABS(SUMIF($W$6:$W124,1,$I$6:$I124)),0)</f>
        <v>0</v>
      </c>
      <c r="Z124" s="155">
        <f>IF(NOT(SUMIF($W$6:$W124,1,$I$6:$I124)=0),(SUMIF($W$6:$W124,7,$F$6:$F124)-SUMIF($AE$6:$AE124,7,$F$6:$F124))/ABS(SUMIF($W$6:$W124,1,$I$6:$I124)),0)</f>
        <v>0</v>
      </c>
      <c r="AA124" s="155">
        <f>IF(NOT(SUMIF($W$6:$W124,1,$I$6:$I124)=0),(SUMIF($W$6:$W124,9,$F$6:$F124)-SUMIF($AE$6:$AE124,9,$F$6:$F124))/ABS(SUMIF($W$6:$W124,1,$I$6:$I124)),0)</f>
        <v>0</v>
      </c>
      <c r="AB124" s="155">
        <f>IF(NOT(SUMIF($W$6:$W124,1,$I$6:$I124)=0),(SUMIF($W$6:$W124,11,$F$6:$F124)-SUMIF($AE$6:$AE124,11,$F$6:$F124))/ABS(SUMIF($W$6:$W124,1,$I$6:$I124)),0)</f>
        <v>0</v>
      </c>
      <c r="AC124" s="155">
        <f>IF(NOT(SUMIF($W$6:$W124,1,$I$6:$I124)=0),(SUMIF($W$6:$W124,13,$F$6:$F124)-SUMIF($AE$6:$AE124,13,$F$6:$F124))/ABS(SUMIF($W$6:$W124,1,$I$6:$I124)),0)</f>
        <v>0</v>
      </c>
      <c r="AD124" s="155">
        <f>IF(SUM($W$6:$W124)+SUM($AE$6:$AE124)=0,0,1-X124-Y124-Z124-AA124-AB124-AC124)</f>
        <v>0</v>
      </c>
      <c r="AE124" s="156">
        <f>IF(AND($D124="S",$E124="T"),1,IF(AND($D124="B",$E124="A"),2,IF(AND($G124="G",$E124="A"),3,IF(AND($G124="G",$E124="D"),4,IF(AND($G124="R",$E124="A"),5,IF(AND($G124="R",$E124="D"),6,IF(AND($G124="C",$E124="A"),7,IF(AND($G124="C",$E124="D"),8,IF(AND($G124="L",$E124="A"),9,IF(AND($G124="L",$E124="D"),10,IF(AND($G124="O",$E124="A"),11,IF(AND($G124="O",$E124="D"),12,IF(AND($G124="V",$E124="A"),13,IF(AND($G124="V",$E124="D"),14,IF(AND($E124="A",$G124="B"),15,0)))))))))))))))</f>
        <v>0</v>
      </c>
      <c r="AF124" s="157">
        <f>IF(AND(D124="B",E124="H"),A124,IF(AND(G124="B",OR(E124="A",E124="D")),A124,0))</f>
        <v>0</v>
      </c>
    </row>
    <row r="125" ht="12.7" customHeight="1">
      <c r="A125" s="143">
        <f>IF($E125="H",-$F125,IF($E125="T",$F125,IF(AND($E125="A",$G125="B"),$F125,IF(AND(E125="D",G125="B"),F125*0.8,0))))</f>
        <v>0</v>
      </c>
      <c r="B125" s="144">
        <f>$B124-$A125</f>
        <v>0</v>
      </c>
      <c r="C125" s="144">
        <f>IF(OR($E125="Z",AND($E125="H",$D125="B")),$F125,IF(AND($D125="B",$E125="Ü"),-$F125,IF($E125="X",$F125*$AD125,IF(AND(E125="D",G125="B"),F125*0.2,IF(AND(D125="S",E125="H"),$F125*H125/100,0)))))</f>
        <v>0</v>
      </c>
      <c r="D125" s="145"/>
      <c r="E125" s="146"/>
      <c r="F125" s="147">
        <f>IF(AND(D125="G",E125="S"),ROUND(SUM($L$6:$L124)*H125/100,-2),IF(AND(D125="R",E125="S"),ROUND(SUM(N$6:N124)*H125/100,-2),IF(AND(D125="C",E125="S"),ROUND(SUM(P$6:P124)*H125/100,-2),IF(AND(D125="L",E125="S"),ROUND(SUM(R$6:R124)*H125/100,-2),IF(AND(D125="O",E125="S"),ROUND(SUM(T$6:T124)*H125/100,-2),IF(AND(D125="V",E125="S"),ROUND(SUM(V$6:V124)*H125/100,-2),IF(AND(D125="G",E125="Z"),ABS(ROUND(SUM(K$6:K124)*H125/100,-2)),IF(AND(D125="R",E125="Z"),ABS(ROUND(SUM(M$6:M124)*H125/100,-2)),IF(AND(D125="C",E125="Z"),ABS(ROUND(SUM(O$6:O124)*H125/100,-2)),IF(AND(D125="L",E125="Z"),ABS(ROUND(SUM(Q$6:Q124)*H125/100,-2)),IF(AND(D125="O",E125="Z"),ABS(ROUND(SUM(S$6:S124)*H125/100,-2)),IF(AND(D125="V",E125="Z"),ABS(ROUND(SUM(U$6:U124)*H125/100,-2)),IF(E125="X",ABS(ROUND(SUM(I$6:I124)*H125/100,-2)),IF(AND(D125="B",E125="H"),80000,0))))))))))))))</f>
        <v>0</v>
      </c>
      <c r="G125" s="148"/>
      <c r="H125" s="149">
        <v>5</v>
      </c>
      <c r="I125" s="144">
        <f>IF(AND($D125="S",$E125="H"),-$F125,IF(AND($D125="S",$E125="T"),$F125,0))</f>
        <v>0</v>
      </c>
      <c r="J125" s="150">
        <f>IF(AND($D125="S",OR($E125="Ü",$E125="T",$E125="A",$E125="D")),-$F125,IF(AND($G125="S",$E125="Ü"),$F125,IF(E125="S",$F125,IF(AND(D125="S",E125="H"),$F125*(100-H125)/100,IF(E125="X",-F125,0)))))</f>
        <v>0</v>
      </c>
      <c r="K125" s="151">
        <f>IF(AND($D125="G",$E125="H"),-$F125,IF(AND($D125="G",$E125="T"),$F125,0))</f>
        <v>0</v>
      </c>
      <c r="L125" s="152">
        <f>IF(AND($D125="G",$E125="H"),$F125,IF(AND($D125="G",NOT($E125="H")),-$F125,IF($G125="G",$F125,IF(AND($E125="B",NOT($D125="G")),$F125/($G$1-1),IF($E125="X",$F125*X125,0)))))</f>
        <v>0</v>
      </c>
      <c r="M125" s="153">
        <f>IF(AND($D125="R",$E125="H"),-$F125,IF(AND($D125="R",$E125="T"),$F125,0))</f>
        <v>0</v>
      </c>
      <c r="N125" s="152">
        <f>IF(AND($D125="R",$E125="H"),$F125,IF(AND($D125="R",NOT($E125="H")),-$F125,IF($G125="R",$F125,IF(AND($E125="B",NOT($D125="R")),$F125/($G$1-1),IF($E125="X",$F125*Y125,0)))))</f>
        <v>0</v>
      </c>
      <c r="O125" s="153">
        <f>IF(AND($D125="C",$E125="H"),-$F125,IF(AND($D125="C",$E125="T"),$F125,0))</f>
        <v>0</v>
      </c>
      <c r="P125" s="152">
        <f>IF($G$1&lt;3,0,IF(AND($D125="C",$E125="H"),$F125,IF(AND($D125="C",NOT($E125="H")),-$F125,IF($G125="C",$F125,IF(AND($E125="B",NOT($D125="C")),$F125/($G$1-1),IF($E125="X",$F125*Z125,0))))))</f>
        <v>0</v>
      </c>
      <c r="Q125" s="153">
        <f>IF(AND($D125="L",$E125="H"),-$F125,IF(AND($D125="L",$E125="T"),$F125,0))</f>
        <v>0</v>
      </c>
      <c r="R125" s="152">
        <f>IF($G$1&lt;4,0,IF(AND($D125="L",$E125="H"),$F125,IF(AND($D125="L",NOT($E125="H")),-$F125,IF($G125="L",$F125,IF(AND($E125="B",NOT($D125="L")),$F125/($G$1-1),IF($E125="X",$F125*AA125,0))))))</f>
        <v>0</v>
      </c>
      <c r="S125" s="153">
        <f>IF(AND($D125="O",$E125="H"),-$F125,IF(AND($D125="O",$E125="T"),$F125,0))</f>
        <v>0</v>
      </c>
      <c r="T125" s="152">
        <f>IF($G$1&lt;5,0,IF(AND($D125="O",$E125="H"),$F125,IF(AND($D125="O",NOT($E125="H")),-$F125,IF($G125="O",$F125,IF(AND($E125="B",NOT($D125="O")),$F125/($G$1-1),IF($E125="X",$F125*AB125,0))))))</f>
        <v>0</v>
      </c>
      <c r="U125" s="153">
        <f>IF(AND($D125="V",$E125="H"),-$F125,IF(AND($D125="V",$E125="T"),$F125,0))</f>
        <v>0</v>
      </c>
      <c r="V125" s="152">
        <f>IF($G$1&lt;6,0,IF(AND($D125="V",$E125="H"),$F125,IF(AND($D125="V",NOT($E125="H")),-$F125,IF($G125="V",$F125,IF(AND($E125="B",NOT($D125="V")),$F125/($G$1-1),IF($E125="X",($F125*AC125)-#REF!,0))))))</f>
        <v>0</v>
      </c>
      <c r="W125" s="158">
        <f>IF(AND(D125="S",E125="H"),1,IF(AND(D125="B",E125="H"),2,IF(AND(D125="G",E125="A"),3,IF(AND(D125="G",E125="D"),4,IF(AND(D125="R",E125="A"),5,IF(AND(D125="R",E125="D"),6,IF(AND(D125="C",E125="A"),7,IF(AND(D125="C",E125="D"),8,IF(AND(D125="L",E125="A"),9,IF(AND(D125="L",E125="D"),10,IF(AND(D125="O",E125="A"),11,IF(AND(D125="O",E125="D"),12,IF(AND(D125="V",E125="A"),13,IF(AND(D125="V",E125="D"),14,0))))))))))))))</f>
        <v>0</v>
      </c>
      <c r="X125" s="159">
        <f>IF(NOT(SUMIF($W$6:$W125,1,$I$6:$I125)=0),(SUMIF($W$6:$W125,3,$F$6:$F125)-SUMIF($AE$6:$AE125,3,$F$6:$F125))/ABS(SUMIF($W$6:$W125,1,$I$6:$I125)),0)</f>
        <v>0</v>
      </c>
      <c r="Y125" s="159">
        <f>IF(NOT(SUMIF($W$6:$W125,1,$I$6:$I125)=0),(SUMIF($W$6:$W125,5,$F$6:$F125)-SUMIF($AE$6:$AE125,5,$F$6:$F125))/ABS(SUMIF($W$6:$W125,1,$I$6:$I125)),0)</f>
        <v>0</v>
      </c>
      <c r="Z125" s="159">
        <f>IF(NOT(SUMIF($W$6:$W125,1,$I$6:$I125)=0),(SUMIF($W$6:$W125,7,$F$6:$F125)-SUMIF($AE$6:$AE125,7,$F$6:$F125))/ABS(SUMIF($W$6:$W125,1,$I$6:$I125)),0)</f>
        <v>0</v>
      </c>
      <c r="AA125" s="159">
        <f>IF(NOT(SUMIF($W$6:$W125,1,$I$6:$I125)=0),(SUMIF($W$6:$W125,9,$F$6:$F125)-SUMIF($AE$6:$AE125,9,$F$6:$F125))/ABS(SUMIF($W$6:$W125,1,$I$6:$I125)),0)</f>
        <v>0</v>
      </c>
      <c r="AB125" s="159">
        <f>IF(NOT(SUMIF($W$6:$W125,1,$I$6:$I125)=0),(SUMIF($W$6:$W125,11,$F$6:$F125)-SUMIF($AE$6:$AE125,11,$F$6:$F125))/ABS(SUMIF($W$6:$W125,1,$I$6:$I125)),0)</f>
        <v>0</v>
      </c>
      <c r="AC125" s="159">
        <f>IF(NOT(SUMIF($W$6:$W125,1,$I$6:$I125)=0),(SUMIF($W$6:$W125,13,$F$6:$F125)-SUMIF($AE$6:$AE125,13,$F$6:$F125))/ABS(SUMIF($W$6:$W125,1,$I$6:$I125)),0)</f>
        <v>0</v>
      </c>
      <c r="AD125" s="159">
        <f>IF(SUM($W$6:$W125)+SUM($AE$6:$AE125)=0,0,1-X125-Y125-Z125-AA125-AB125-AC125)</f>
        <v>0</v>
      </c>
      <c r="AE125" s="160">
        <f>IF(AND($D125="S",$E125="T"),1,IF(AND($D125="B",$E125="A"),2,IF(AND($G125="G",$E125="A"),3,IF(AND($G125="G",$E125="D"),4,IF(AND($G125="R",$E125="A"),5,IF(AND($G125="R",$E125="D"),6,IF(AND($G125="C",$E125="A"),7,IF(AND($G125="C",$E125="D"),8,IF(AND($G125="L",$E125="A"),9,IF(AND($G125="L",$E125="D"),10,IF(AND($G125="O",$E125="A"),11,IF(AND($G125="O",$E125="D"),12,IF(AND($G125="V",$E125="A"),13,IF(AND($G125="V",$E125="D"),14,IF(AND($E125="A",$G125="B"),15,0)))))))))))))))</f>
        <v>0</v>
      </c>
      <c r="AF125" s="161">
        <f>IF(AND(D125="B",E125="H"),A125,IF(AND(G125="B",OR(E125="A",E125="D")),A125,0))</f>
        <v>0</v>
      </c>
    </row>
    <row r="126" ht="12.7" customHeight="1">
      <c r="A126" s="143">
        <f>IF($E126="H",-$F126,IF($E126="T",$F126,IF(AND($E126="A",$G126="B"),$F126,IF(AND(E126="D",G126="B"),F126*0.8,0))))</f>
        <v>0</v>
      </c>
      <c r="B126" s="144">
        <f>$B125-$A126</f>
        <v>0</v>
      </c>
      <c r="C126" s="144">
        <f>IF(OR($E126="Z",AND($E126="H",$D126="B")),$F126,IF(AND($D126="B",$E126="Ü"),-$F126,IF($E126="X",$F126*$AD126,IF(AND(E126="D",G126="B"),F126*0.2,IF(AND(D126="S",E126="H"),$F126*H126/100,0)))))</f>
        <v>0</v>
      </c>
      <c r="D126" s="145"/>
      <c r="E126" s="146"/>
      <c r="F126" s="147">
        <f>IF(AND(D126="G",E126="S"),ROUND(SUM($L$6:$L125)*H126/100,-2),IF(AND(D126="R",E126="S"),ROUND(SUM(N$6:N125)*H126/100,-2),IF(AND(D126="C",E126="S"),ROUND(SUM(P$6:P125)*H126/100,-2),IF(AND(D126="L",E126="S"),ROUND(SUM(R$6:R125)*H126/100,-2),IF(AND(D126="O",E126="S"),ROUND(SUM(T$6:T125)*H126/100,-2),IF(AND(D126="V",E126="S"),ROUND(SUM(V$6:V125)*H126/100,-2),IF(AND(D126="G",E126="Z"),ABS(ROUND(SUM(K$6:K125)*H126/100,-2)),IF(AND(D126="R",E126="Z"),ABS(ROUND(SUM(M$6:M125)*H126/100,-2)),IF(AND(D126="C",E126="Z"),ABS(ROUND(SUM(O$6:O125)*H126/100,-2)),IF(AND(D126="L",E126="Z"),ABS(ROUND(SUM(Q$6:Q125)*H126/100,-2)),IF(AND(D126="O",E126="Z"),ABS(ROUND(SUM(S$6:S125)*H126/100,-2)),IF(AND(D126="V",E126="Z"),ABS(ROUND(SUM(U$6:U125)*H126/100,-2)),IF(E126="X",ABS(ROUND(SUM(I$6:I125)*H126/100,-2)),IF(AND(D126="B",E126="H"),80000,0))))))))))))))</f>
        <v>0</v>
      </c>
      <c r="G126" s="148"/>
      <c r="H126" s="149">
        <v>5</v>
      </c>
      <c r="I126" s="144">
        <f>IF(AND($D126="S",$E126="H"),-$F126,IF(AND($D126="S",$E126="T"),$F126,0))</f>
        <v>0</v>
      </c>
      <c r="J126" s="150">
        <f>IF(AND($D126="S",OR($E126="Ü",$E126="T",$E126="A",$E126="D")),-$F126,IF(AND($G126="S",$E126="Ü"),$F126,IF(E126="S",$F126,IF(AND(D126="S",E126="H"),$F126*(100-H126)/100,IF(E126="X",-F126,0)))))</f>
        <v>0</v>
      </c>
      <c r="K126" s="151">
        <f>IF(AND($D126="G",$E126="H"),-$F126,IF(AND($D126="G",$E126="T"),$F126,0))</f>
        <v>0</v>
      </c>
      <c r="L126" s="152">
        <f>IF(AND($D126="G",$E126="H"),$F126,IF(AND($D126="G",NOT($E126="H")),-$F126,IF($G126="G",$F126,IF(AND($E126="B",NOT($D126="G")),$F126/($G$1-1),IF($E126="X",$F126*X126,0)))))</f>
        <v>0</v>
      </c>
      <c r="M126" s="153">
        <f>IF(AND($D126="R",$E126="H"),-$F126,IF(AND($D126="R",$E126="T"),$F126,0))</f>
        <v>0</v>
      </c>
      <c r="N126" s="152">
        <f>IF(AND($D126="R",$E126="H"),$F126,IF(AND($D126="R",NOT($E126="H")),-$F126,IF($G126="R",$F126,IF(AND($E126="B",NOT($D126="R")),$F126/($G$1-1),IF($E126="X",$F126*Y126,0)))))</f>
        <v>0</v>
      </c>
      <c r="O126" s="153">
        <f>IF(AND($D126="C",$E126="H"),-$F126,IF(AND($D126="C",$E126="T"),$F126,0))</f>
        <v>0</v>
      </c>
      <c r="P126" s="152">
        <f>IF($G$1&lt;3,0,IF(AND($D126="C",$E126="H"),$F126,IF(AND($D126="C",NOT($E126="H")),-$F126,IF($G126="C",$F126,IF(AND($E126="B",NOT($D126="C")),$F126/($G$1-1),IF($E126="X",$F126*Z126,0))))))</f>
        <v>0</v>
      </c>
      <c r="Q126" s="153">
        <f>IF(AND($D126="L",$E126="H"),-$F126,IF(AND($D126="L",$E126="T"),$F126,0))</f>
        <v>0</v>
      </c>
      <c r="R126" s="152">
        <f>IF($G$1&lt;4,0,IF(AND($D126="L",$E126="H"),$F126,IF(AND($D126="L",NOT($E126="H")),-$F126,IF($G126="L",$F126,IF(AND($E126="B",NOT($D126="L")),$F126/($G$1-1),IF($E126="X",$F126*AA126,0))))))</f>
        <v>0</v>
      </c>
      <c r="S126" s="153">
        <f>IF(AND($D126="O",$E126="H"),-$F126,IF(AND($D126="O",$E126="T"),$F126,0))</f>
        <v>0</v>
      </c>
      <c r="T126" s="152">
        <f>IF($G$1&lt;5,0,IF(AND($D126="O",$E126="H"),$F126,IF(AND($D126="O",NOT($E126="H")),-$F126,IF($G126="O",$F126,IF(AND($E126="B",NOT($D126="O")),$F126/($G$1-1),IF($E126="X",$F126*AB126,0))))))</f>
        <v>0</v>
      </c>
      <c r="U126" s="153">
        <f>IF(AND($D126="V",$E126="H"),-$F126,IF(AND($D126="V",$E126="T"),$F126,0))</f>
        <v>0</v>
      </c>
      <c r="V126" s="152">
        <f>IF($G$1&lt;6,0,IF(AND($D126="V",$E126="H"),$F126,IF(AND($D126="V",NOT($E126="H")),-$F126,IF($G126="V",$F126,IF(AND($E126="B",NOT($D126="V")),$F126/($G$1-1),IF($E126="X",($F126*AC126)-#REF!,0))))))</f>
        <v>0</v>
      </c>
      <c r="W126" s="154">
        <f>IF(AND(D126="S",E126="H"),1,IF(AND(D126="B",E126="H"),2,IF(AND(D126="G",E126="A"),3,IF(AND(D126="G",E126="D"),4,IF(AND(D126="R",E126="A"),5,IF(AND(D126="R",E126="D"),6,IF(AND(D126="C",E126="A"),7,IF(AND(D126="C",E126="D"),8,IF(AND(D126="L",E126="A"),9,IF(AND(D126="L",E126="D"),10,IF(AND(D126="O",E126="A"),11,IF(AND(D126="O",E126="D"),12,IF(AND(D126="V",E126="A"),13,IF(AND(D126="V",E126="D"),14,0))))))))))))))</f>
        <v>0</v>
      </c>
      <c r="X126" s="155">
        <f>IF(NOT(SUMIF($W$6:$W126,1,$I$6:$I126)=0),(SUMIF($W$6:$W126,3,$F$6:$F126)-SUMIF($AE$6:$AE126,3,$F$6:$F126))/ABS(SUMIF($W$6:$W126,1,$I$6:$I126)),0)</f>
        <v>0</v>
      </c>
      <c r="Y126" s="155">
        <f>IF(NOT(SUMIF($W$6:$W126,1,$I$6:$I126)=0),(SUMIF($W$6:$W126,5,$F$6:$F126)-SUMIF($AE$6:$AE126,5,$F$6:$F126))/ABS(SUMIF($W$6:$W126,1,$I$6:$I126)),0)</f>
        <v>0</v>
      </c>
      <c r="Z126" s="155">
        <f>IF(NOT(SUMIF($W$6:$W126,1,$I$6:$I126)=0),(SUMIF($W$6:$W126,7,$F$6:$F126)-SUMIF($AE$6:$AE126,7,$F$6:$F126))/ABS(SUMIF($W$6:$W126,1,$I$6:$I126)),0)</f>
        <v>0</v>
      </c>
      <c r="AA126" s="155">
        <f>IF(NOT(SUMIF($W$6:$W126,1,$I$6:$I126)=0),(SUMIF($W$6:$W126,9,$F$6:$F126)-SUMIF($AE$6:$AE126,9,$F$6:$F126))/ABS(SUMIF($W$6:$W126,1,$I$6:$I126)),0)</f>
        <v>0</v>
      </c>
      <c r="AB126" s="155">
        <f>IF(NOT(SUMIF($W$6:$W126,1,$I$6:$I126)=0),(SUMIF($W$6:$W126,11,$F$6:$F126)-SUMIF($AE$6:$AE126,11,$F$6:$F126))/ABS(SUMIF($W$6:$W126,1,$I$6:$I126)),0)</f>
        <v>0</v>
      </c>
      <c r="AC126" s="155">
        <f>IF(NOT(SUMIF($W$6:$W126,1,$I$6:$I126)=0),(SUMIF($W$6:$W126,13,$F$6:$F126)-SUMIF($AE$6:$AE126,13,$F$6:$F126))/ABS(SUMIF($W$6:$W126,1,$I$6:$I126)),0)</f>
        <v>0</v>
      </c>
      <c r="AD126" s="155">
        <f>IF(SUM($W$6:$W126)+SUM($AE$6:$AE126)=0,0,1-X126-Y126-Z126-AA126-AB126-AC126)</f>
        <v>0</v>
      </c>
      <c r="AE126" s="156">
        <f>IF(AND($D126="S",$E126="T"),1,IF(AND($D126="B",$E126="A"),2,IF(AND($G126="G",$E126="A"),3,IF(AND($G126="G",$E126="D"),4,IF(AND($G126="R",$E126="A"),5,IF(AND($G126="R",$E126="D"),6,IF(AND($G126="C",$E126="A"),7,IF(AND($G126="C",$E126="D"),8,IF(AND($G126="L",$E126="A"),9,IF(AND($G126="L",$E126="D"),10,IF(AND($G126="O",$E126="A"),11,IF(AND($G126="O",$E126="D"),12,IF(AND($G126="V",$E126="A"),13,IF(AND($G126="V",$E126="D"),14,IF(AND($E126="A",$G126="B"),15,0)))))))))))))))</f>
        <v>0</v>
      </c>
      <c r="AF126" s="157">
        <f>IF(AND(D126="B",E126="H"),A126,IF(AND(G126="B",OR(E126="A",E126="D")),A126,0))</f>
        <v>0</v>
      </c>
    </row>
    <row r="127" ht="12.7" customHeight="1">
      <c r="A127" s="143">
        <f>IF($E127="H",-$F127,IF($E127="T",$F127,IF(AND($E127="A",$G127="B"),$F127,IF(AND(E127="D",G127="B"),F127*0.8,0))))</f>
        <v>0</v>
      </c>
      <c r="B127" s="144">
        <f>$B126-$A127</f>
        <v>0</v>
      </c>
      <c r="C127" s="144">
        <f>IF(OR($E127="Z",AND($E127="H",$D127="B")),$F127,IF(AND($D127="B",$E127="Ü"),-$F127,IF($E127="X",$F127*$AD127,IF(AND(E127="D",G127="B"),F127*0.2,IF(AND(D127="S",E127="H"),$F127*H127/100,0)))))</f>
        <v>0</v>
      </c>
      <c r="D127" s="145"/>
      <c r="E127" s="146"/>
      <c r="F127" s="147">
        <f>IF(AND(D127="G",E127="S"),ROUND(SUM($L$6:$L126)*H127/100,-2),IF(AND(D127="R",E127="S"),ROUND(SUM(N$6:N126)*H127/100,-2),IF(AND(D127="C",E127="S"),ROUND(SUM(P$6:P126)*H127/100,-2),IF(AND(D127="L",E127="S"),ROUND(SUM(R$6:R126)*H127/100,-2),IF(AND(D127="O",E127="S"),ROUND(SUM(T$6:T126)*H127/100,-2),IF(AND(D127="V",E127="S"),ROUND(SUM(V$6:V126)*H127/100,-2),IF(AND(D127="G",E127="Z"),ABS(ROUND(SUM(K$6:K126)*H127/100,-2)),IF(AND(D127="R",E127="Z"),ABS(ROUND(SUM(M$6:M126)*H127/100,-2)),IF(AND(D127="C",E127="Z"),ABS(ROUND(SUM(O$6:O126)*H127/100,-2)),IF(AND(D127="L",E127="Z"),ABS(ROUND(SUM(Q$6:Q126)*H127/100,-2)),IF(AND(D127="O",E127="Z"),ABS(ROUND(SUM(S$6:S126)*H127/100,-2)),IF(AND(D127="V",E127="Z"),ABS(ROUND(SUM(U$6:U126)*H127/100,-2)),IF(E127="X",ABS(ROUND(SUM(I$6:I126)*H127/100,-2)),IF(AND(D127="B",E127="H"),80000,0))))))))))))))</f>
        <v>0</v>
      </c>
      <c r="G127" s="148"/>
      <c r="H127" s="149">
        <v>5</v>
      </c>
      <c r="I127" s="144">
        <f>IF(AND($D127="S",$E127="H"),-$F127,IF(AND($D127="S",$E127="T"),$F127,0))</f>
        <v>0</v>
      </c>
      <c r="J127" s="150">
        <f>IF(AND($D127="S",OR($E127="Ü",$E127="T",$E127="A",$E127="D")),-$F127,IF(AND($G127="S",$E127="Ü"),$F127,IF(E127="S",$F127,IF(AND(D127="S",E127="H"),$F127*(100-H127)/100,IF(E127="X",-F127,0)))))</f>
        <v>0</v>
      </c>
      <c r="K127" s="151">
        <f>IF(AND($D127="G",$E127="H"),-$F127,IF(AND($D127="G",$E127="T"),$F127,0))</f>
        <v>0</v>
      </c>
      <c r="L127" s="152">
        <f>IF(AND($D127="G",$E127="H"),$F127,IF(AND($D127="G",NOT($E127="H")),-$F127,IF($G127="G",$F127,IF(AND($E127="B",NOT($D127="G")),$F127/($G$1-1),IF($E127="X",$F127*X127,0)))))</f>
        <v>0</v>
      </c>
      <c r="M127" s="153">
        <f>IF(AND($D127="R",$E127="H"),-$F127,IF(AND($D127="R",$E127="T"),$F127,0))</f>
        <v>0</v>
      </c>
      <c r="N127" s="152">
        <f>IF(AND($D127="R",$E127="H"),$F127,IF(AND($D127="R",NOT($E127="H")),-$F127,IF($G127="R",$F127,IF(AND($E127="B",NOT($D127="R")),$F127/($G$1-1),IF($E127="X",$F127*Y127,0)))))</f>
        <v>0</v>
      </c>
      <c r="O127" s="153">
        <f>IF(AND($D127="C",$E127="H"),-$F127,IF(AND($D127="C",$E127="T"),$F127,0))</f>
        <v>0</v>
      </c>
      <c r="P127" s="152">
        <f>IF($G$1&lt;3,0,IF(AND($D127="C",$E127="H"),$F127,IF(AND($D127="C",NOT($E127="H")),-$F127,IF($G127="C",$F127,IF(AND($E127="B",NOT($D127="C")),$F127/($G$1-1),IF($E127="X",$F127*Z127,0))))))</f>
        <v>0</v>
      </c>
      <c r="Q127" s="153">
        <f>IF(AND($D127="L",$E127="H"),-$F127,IF(AND($D127="L",$E127="T"),$F127,0))</f>
        <v>0</v>
      </c>
      <c r="R127" s="152">
        <f>IF($G$1&lt;4,0,IF(AND($D127="L",$E127="H"),$F127,IF(AND($D127="L",NOT($E127="H")),-$F127,IF($G127="L",$F127,IF(AND($E127="B",NOT($D127="L")),$F127/($G$1-1),IF($E127="X",$F127*AA127,0))))))</f>
        <v>0</v>
      </c>
      <c r="S127" s="153">
        <f>IF(AND($D127="O",$E127="H"),-$F127,IF(AND($D127="O",$E127="T"),$F127,0))</f>
        <v>0</v>
      </c>
      <c r="T127" s="152">
        <f>IF($G$1&lt;5,0,IF(AND($D127="O",$E127="H"),$F127,IF(AND($D127="O",NOT($E127="H")),-$F127,IF($G127="O",$F127,IF(AND($E127="B",NOT($D127="O")),$F127/($G$1-1),IF($E127="X",$F127*AB127,0))))))</f>
        <v>0</v>
      </c>
      <c r="U127" s="153">
        <f>IF(AND($D127="V",$E127="H"),-$F127,IF(AND($D127="V",$E127="T"),$F127,0))</f>
        <v>0</v>
      </c>
      <c r="V127" s="152">
        <f>IF($G$1&lt;6,0,IF(AND($D127="V",$E127="H"),$F127,IF(AND($D127="V",NOT($E127="H")),-$F127,IF($G127="V",$F127,IF(AND($E127="B",NOT($D127="V")),$F127/($G$1-1),IF($E127="X",($F127*AC127)-#REF!,0))))))</f>
        <v>0</v>
      </c>
      <c r="W127" s="158">
        <f>IF(AND(D127="S",E127="H"),1,IF(AND(D127="B",E127="H"),2,IF(AND(D127="G",E127="A"),3,IF(AND(D127="G",E127="D"),4,IF(AND(D127="R",E127="A"),5,IF(AND(D127="R",E127="D"),6,IF(AND(D127="C",E127="A"),7,IF(AND(D127="C",E127="D"),8,IF(AND(D127="L",E127="A"),9,IF(AND(D127="L",E127="D"),10,IF(AND(D127="O",E127="A"),11,IF(AND(D127="O",E127="D"),12,IF(AND(D127="V",E127="A"),13,IF(AND(D127="V",E127="D"),14,0))))))))))))))</f>
        <v>0</v>
      </c>
      <c r="X127" s="159">
        <f>IF(NOT(SUMIF($W$6:$W127,1,$I$6:$I127)=0),(SUMIF($W$6:$W127,3,$F$6:$F127)-SUMIF($AE$6:$AE127,3,$F$6:$F127))/ABS(SUMIF($W$6:$W127,1,$I$6:$I127)),0)</f>
        <v>0</v>
      </c>
      <c r="Y127" s="159">
        <f>IF(NOT(SUMIF($W$6:$W127,1,$I$6:$I127)=0),(SUMIF($W$6:$W127,5,$F$6:$F127)-SUMIF($AE$6:$AE127,5,$F$6:$F127))/ABS(SUMIF($W$6:$W127,1,$I$6:$I127)),0)</f>
        <v>0</v>
      </c>
      <c r="Z127" s="159">
        <f>IF(NOT(SUMIF($W$6:$W127,1,$I$6:$I127)=0),(SUMIF($W$6:$W127,7,$F$6:$F127)-SUMIF($AE$6:$AE127,7,$F$6:$F127))/ABS(SUMIF($W$6:$W127,1,$I$6:$I127)),0)</f>
        <v>0</v>
      </c>
      <c r="AA127" s="159">
        <f>IF(NOT(SUMIF($W$6:$W127,1,$I$6:$I127)=0),(SUMIF($W$6:$W127,9,$F$6:$F127)-SUMIF($AE$6:$AE127,9,$F$6:$F127))/ABS(SUMIF($W$6:$W127,1,$I$6:$I127)),0)</f>
        <v>0</v>
      </c>
      <c r="AB127" s="159">
        <f>IF(NOT(SUMIF($W$6:$W127,1,$I$6:$I127)=0),(SUMIF($W$6:$W127,11,$F$6:$F127)-SUMIF($AE$6:$AE127,11,$F$6:$F127))/ABS(SUMIF($W$6:$W127,1,$I$6:$I127)),0)</f>
        <v>0</v>
      </c>
      <c r="AC127" s="159">
        <f>IF(NOT(SUMIF($W$6:$W127,1,$I$6:$I127)=0),(SUMIF($W$6:$W127,13,$F$6:$F127)-SUMIF($AE$6:$AE127,13,$F$6:$F127))/ABS(SUMIF($W$6:$W127,1,$I$6:$I127)),0)</f>
        <v>0</v>
      </c>
      <c r="AD127" s="159">
        <f>IF(SUM($W$6:$W127)+SUM($AE$6:$AE127)=0,0,1-X127-Y127-Z127-AA127-AB127-AC127)</f>
        <v>0</v>
      </c>
      <c r="AE127" s="160">
        <f>IF(AND($D127="S",$E127="T"),1,IF(AND($D127="B",$E127="A"),2,IF(AND($G127="G",$E127="A"),3,IF(AND($G127="G",$E127="D"),4,IF(AND($G127="R",$E127="A"),5,IF(AND($G127="R",$E127="D"),6,IF(AND($G127="C",$E127="A"),7,IF(AND($G127="C",$E127="D"),8,IF(AND($G127="L",$E127="A"),9,IF(AND($G127="L",$E127="D"),10,IF(AND($G127="O",$E127="A"),11,IF(AND($G127="O",$E127="D"),12,IF(AND($G127="V",$E127="A"),13,IF(AND($G127="V",$E127="D"),14,IF(AND($E127="A",$G127="B"),15,0)))))))))))))))</f>
        <v>0</v>
      </c>
      <c r="AF127" s="161">
        <f>IF(AND(D127="B",E127="H"),A127,IF(AND(G127="B",OR(E127="A",E127="D")),A127,0))</f>
        <v>0</v>
      </c>
    </row>
    <row r="128" ht="12.7" customHeight="1">
      <c r="A128" s="162">
        <f>IF($E128="H",-$F128,IF($E128="T",$F128,IF(AND($E128="A",$G128="B"),$F128,IF(AND(E128="D",G128="B"),F128*0.8,0))))</f>
        <v>0</v>
      </c>
      <c r="B128" s="163">
        <f>$B127-$A128</f>
        <v>0</v>
      </c>
      <c r="C128" s="163">
        <f>IF(OR($E128="Z",AND($E128="H",$D128="B")),$F128,IF(AND($D128="B",$E128="Ü"),-$F128,IF($E128="X",$F128*$AD128,IF(AND(E128="D",G128="B"),F128*0.2,IF(AND(D128="S",E128="H"),$F128*H128/100,0)))))</f>
        <v>0</v>
      </c>
      <c r="D128" s="145"/>
      <c r="E128" s="146"/>
      <c r="F128" s="147">
        <f>IF(AND(D128="G",E128="S"),ROUND(SUM($L$6:$L127)*H128/100,-2),IF(AND(D128="R",E128="S"),ROUND(SUM(N$6:N127)*H128/100,-2),IF(AND(D128="C",E128="S"),ROUND(SUM(P$6:P127)*H128/100,-2),IF(AND(D128="L",E128="S"),ROUND(SUM(R$6:R127)*H128/100,-2),IF(AND(D128="O",E128="S"),ROUND(SUM(T$6:T127)*H128/100,-2),IF(AND(D128="V",E128="S"),ROUND(SUM(V$6:V127)*H128/100,-2),IF(AND(D128="G",E128="Z"),ABS(ROUND(SUM(K$6:K127)*H128/100,-2)),IF(AND(D128="R",E128="Z"),ABS(ROUND(SUM(M$6:M127)*H128/100,-2)),IF(AND(D128="C",E128="Z"),ABS(ROUND(SUM(O$6:O127)*H128/100,-2)),IF(AND(D128="L",E128="Z"),ABS(ROUND(SUM(Q$6:Q127)*H128/100,-2)),IF(AND(D128="O",E128="Z"),ABS(ROUND(SUM(S$6:S127)*H128/100,-2)),IF(AND(D128="V",E128="Z"),ABS(ROUND(SUM(U$6:U127)*H128/100,-2)),IF(E128="X",ABS(ROUND(SUM(I$6:I127)*H128/100,-2)),IF(AND(D128="B",E128="H"),80000,0))))))))))))))</f>
        <v>0</v>
      </c>
      <c r="G128" s="148"/>
      <c r="H128" s="149">
        <v>5</v>
      </c>
      <c r="I128" s="144">
        <f>IF(AND($D128="S",$E128="H"),-$F128,IF(AND($D128="S",$E128="T"),$F128,0))</f>
        <v>0</v>
      </c>
      <c r="J128" s="150">
        <f>IF(AND($D128="S",OR($E128="Ü",$E128="T",$E128="A",$E128="D")),-$F128,IF(AND($G128="S",$E128="Ü"),$F128,IF(E128="S",$F128,IF(AND(D128="S",E128="H"),$F128*(100-H128)/100,IF(E128="X",-F128,0)))))</f>
        <v>0</v>
      </c>
      <c r="K128" s="151">
        <f>IF(AND($D128="G",$E128="H"),-$F128,IF(AND($D128="G",$E128="T"),$F128,0))</f>
        <v>0</v>
      </c>
      <c r="L128" s="152">
        <f>IF(AND($D128="G",$E128="H"),$F128,IF(AND($D128="G",NOT($E128="H")),-$F128,IF($G128="G",$F128,IF(AND($E128="B",NOT($D128="G")),$F128/($G$1-1),IF($E128="X",$F128*X128,0)))))</f>
        <v>0</v>
      </c>
      <c r="M128" s="153">
        <f>IF(AND($D128="R",$E128="H"),-$F128,IF(AND($D128="R",$E128="T"),$F128,0))</f>
        <v>0</v>
      </c>
      <c r="N128" s="152">
        <f>IF(AND($D128="R",$E128="H"),$F128,IF(AND($D128="R",NOT($E128="H")),-$F128,IF($G128="R",$F128,IF(AND($E128="B",NOT($D128="R")),$F128/($G$1-1),IF($E128="X",$F128*Y128,0)))))</f>
        <v>0</v>
      </c>
      <c r="O128" s="153">
        <f>IF(AND($D128="C",$E128="H"),-$F128,IF(AND($D128="C",$E128="T"),$F128,0))</f>
        <v>0</v>
      </c>
      <c r="P128" s="152">
        <f>IF($G$1&lt;3,0,IF(AND($D128="C",$E128="H"),$F128,IF(AND($D128="C",NOT($E128="H")),-$F128,IF($G128="C",$F128,IF(AND($E128="B",NOT($D128="C")),$F128/($G$1-1),IF($E128="X",$F128*Z128,0))))))</f>
        <v>0</v>
      </c>
      <c r="Q128" s="153">
        <f>IF(AND($D128="L",$E128="H"),-$F128,IF(AND($D128="L",$E128="T"),$F128,0))</f>
        <v>0</v>
      </c>
      <c r="R128" s="152">
        <f>IF($G$1&lt;4,0,IF(AND($D128="L",$E128="H"),$F128,IF(AND($D128="L",NOT($E128="H")),-$F128,IF($G128="L",$F128,IF(AND($E128="B",NOT($D128="L")),$F128/($G$1-1),IF($E128="X",$F128*AA128,0))))))</f>
        <v>0</v>
      </c>
      <c r="S128" s="153">
        <f>IF(AND($D128="O",$E128="H"),-$F128,IF(AND($D128="O",$E128="T"),$F128,0))</f>
        <v>0</v>
      </c>
      <c r="T128" s="152">
        <f>IF($G$1&lt;5,0,IF(AND($D128="O",$E128="H"),$F128,IF(AND($D128="O",NOT($E128="H")),-$F128,IF($G128="O",$F128,IF(AND($E128="B",NOT($D128="O")),$F128/($G$1-1),IF($E128="X",$F128*AB128,0))))))</f>
        <v>0</v>
      </c>
      <c r="U128" s="153">
        <f>IF(AND($D128="V",$E128="H"),-$F128,IF(AND($D128="V",$E128="T"),$F128,0))</f>
        <v>0</v>
      </c>
      <c r="V128" s="152">
        <f>IF($G$1&lt;6,0,IF(AND($D128="V",$E128="H"),$F128,IF(AND($D128="V",NOT($E128="H")),-$F128,IF($G128="V",$F128,IF(AND($E128="B",NOT($D128="V")),$F128/($G$1-1),IF($E128="X",($F128*AC128)-#REF!,0))))))</f>
        <v>0</v>
      </c>
      <c r="W128" s="154">
        <f>IF(AND(D128="S",E128="H"),1,IF(AND(D128="B",E128="H"),2,IF(AND(D128="G",E128="A"),3,IF(AND(D128="G",E128="D"),4,IF(AND(D128="R",E128="A"),5,IF(AND(D128="R",E128="D"),6,IF(AND(D128="C",E128="A"),7,IF(AND(D128="C",E128="D"),8,IF(AND(D128="L",E128="A"),9,IF(AND(D128="L",E128="D"),10,IF(AND(D128="O",E128="A"),11,IF(AND(D128="O",E128="D"),12,IF(AND(D128="V",E128="A"),13,IF(AND(D128="V",E128="D"),14,0))))))))))))))</f>
        <v>0</v>
      </c>
      <c r="X128" s="155">
        <f>IF(NOT(SUMIF($W$6:$W128,1,$I$6:$I128)=0),(SUMIF($W$6:$W128,3,$F$6:$F128)-SUMIF($AE$6:$AE128,3,$F$6:$F128))/ABS(SUMIF($W$6:$W128,1,$I$6:$I128)),0)</f>
        <v>0</v>
      </c>
      <c r="Y128" s="155">
        <f>IF(NOT(SUMIF($W$6:$W128,1,$I$6:$I128)=0),(SUMIF($W$6:$W128,5,$F$6:$F128)-SUMIF($AE$6:$AE128,5,$F$6:$F128))/ABS(SUMIF($W$6:$W128,1,$I$6:$I128)),0)</f>
        <v>0</v>
      </c>
      <c r="Z128" s="155">
        <f>IF(NOT(SUMIF($W$6:$W128,1,$I$6:$I128)=0),(SUMIF($W$6:$W128,7,$F$6:$F128)-SUMIF($AE$6:$AE128,7,$F$6:$F128))/ABS(SUMIF($W$6:$W128,1,$I$6:$I128)),0)</f>
        <v>0</v>
      </c>
      <c r="AA128" s="155">
        <f>IF(NOT(SUMIF($W$6:$W128,1,$I$6:$I128)=0),(SUMIF($W$6:$W128,9,$F$6:$F128)-SUMIF($AE$6:$AE128,9,$F$6:$F128))/ABS(SUMIF($W$6:$W128,1,$I$6:$I128)),0)</f>
        <v>0</v>
      </c>
      <c r="AB128" s="155">
        <f>IF(NOT(SUMIF($W$6:$W128,1,$I$6:$I128)=0),(SUMIF($W$6:$W128,11,$F$6:$F128)-SUMIF($AE$6:$AE128,11,$F$6:$F128))/ABS(SUMIF($W$6:$W128,1,$I$6:$I128)),0)</f>
        <v>0</v>
      </c>
      <c r="AC128" s="155">
        <f>IF(NOT(SUMIF($W$6:$W128,1,$I$6:$I128)=0),(SUMIF($W$6:$W128,13,$F$6:$F128)-SUMIF($AE$6:$AE128,13,$F$6:$F128))/ABS(SUMIF($W$6:$W128,1,$I$6:$I128)),0)</f>
        <v>0</v>
      </c>
      <c r="AD128" s="155">
        <f>IF(SUM($W$6:$W128)+SUM($AE$6:$AE128)=0,0,1-X128-Y128-Z128-AA128-AB128-AC128)</f>
        <v>0</v>
      </c>
      <c r="AE128" s="156">
        <f>IF(AND($D128="S",$E128="T"),1,IF(AND($D128="B",$E128="A"),2,IF(AND($G128="G",$E128="A"),3,IF(AND($G128="G",$E128="D"),4,IF(AND($G128="R",$E128="A"),5,IF(AND($G128="R",$E128="D"),6,IF(AND($G128="C",$E128="A"),7,IF(AND($G128="C",$E128="D"),8,IF(AND($G128="L",$E128="A"),9,IF(AND($G128="L",$E128="D"),10,IF(AND($G128="O",$E128="A"),11,IF(AND($G128="O",$E128="D"),12,IF(AND($G128="V",$E128="A"),13,IF(AND($G128="V",$E128="D"),14,IF(AND($E128="A",$G128="B"),15,0)))))))))))))))</f>
        <v>0</v>
      </c>
      <c r="AF128" s="157">
        <f>IF(AND(D128="B",E128="H"),A128,IF(AND(G128="B",OR(E128="A",E128="D")),A128,0))</f>
        <v>0</v>
      </c>
    </row>
    <row r="129" ht="12.7" customHeight="1">
      <c r="A129" s="143">
        <f>IF($E129="H",-$F129,IF($E129="T",$F129,IF(AND($E129="A",$G129="B"),$F129,IF(AND(E129="D",G129="B"),F129*0.8,0))))</f>
        <v>0</v>
      </c>
      <c r="B129" s="144">
        <f>$B128-$A129</f>
        <v>0</v>
      </c>
      <c r="C129" s="144">
        <f>IF(OR($E129="Z",AND($E129="H",$D129="B")),$F129,IF(AND($D129="B",$E129="Ü"),-$F129,IF($E129="X",$F129*$AD129,IF(AND(E129="D",G129="B"),F129*0.2,IF(AND(D129="S",E129="H"),$F129*H129/100,0)))))</f>
        <v>0</v>
      </c>
      <c r="D129" s="145"/>
      <c r="E129" s="146"/>
      <c r="F129" s="147">
        <f>IF(AND(D129="G",E129="S"),ROUND(SUM($L$6:$L128)*H129/100,-2),IF(AND(D129="R",E129="S"),ROUND(SUM(N$6:N128)*H129/100,-2),IF(AND(D129="C",E129="S"),ROUND(SUM(P$6:P128)*H129/100,-2),IF(AND(D129="L",E129="S"),ROUND(SUM(R$6:R128)*H129/100,-2),IF(AND(D129="O",E129="S"),ROUND(SUM(T$6:T128)*H129/100,-2),IF(AND(D129="V",E129="S"),ROUND(SUM(V$6:V128)*H129/100,-2),IF(AND(D129="G",E129="Z"),ABS(ROUND(SUM(K$6:K128)*H129/100,-2)),IF(AND(D129="R",E129="Z"),ABS(ROUND(SUM(M$6:M128)*H129/100,-2)),IF(AND(D129="C",E129="Z"),ABS(ROUND(SUM(O$6:O128)*H129/100,-2)),IF(AND(D129="L",E129="Z"),ABS(ROUND(SUM(Q$6:Q128)*H129/100,-2)),IF(AND(D129="O",E129="Z"),ABS(ROUND(SUM(S$6:S128)*H129/100,-2)),IF(AND(D129="V",E129="Z"),ABS(ROUND(SUM(U$6:U128)*H129/100,-2)),IF(E129="X",ABS(ROUND(SUM(I$6:I128)*H129/100,-2)),IF(AND(D129="B",E129="H"),80000,0))))))))))))))</f>
        <v>0</v>
      </c>
      <c r="G129" s="148"/>
      <c r="H129" s="149">
        <v>5</v>
      </c>
      <c r="I129" s="144">
        <f>IF(AND($D129="S",$E129="H"),-$F129,IF(AND($D129="S",$E129="T"),$F129,0))</f>
        <v>0</v>
      </c>
      <c r="J129" s="150">
        <f>IF(AND($D129="S",OR($E129="Ü",$E129="T",$E129="A",$E129="D")),-$F129,IF(AND($G129="S",$E129="Ü"),$F129,IF(E129="S",$F129,IF(AND(D129="S",E129="H"),$F129*(100-H129)/100,IF(E129="X",-F129,0)))))</f>
        <v>0</v>
      </c>
      <c r="K129" s="151">
        <f>IF(AND($D129="G",$E129="H"),-$F129,IF(AND($D129="G",$E129="T"),$F129,0))</f>
        <v>0</v>
      </c>
      <c r="L129" s="152">
        <f>IF(AND($D129="G",$E129="H"),$F129,IF(AND($D129="G",NOT($E129="H")),-$F129,IF($G129="G",$F129,IF(AND($E129="B",NOT($D129="G")),$F129/($G$1-1),IF($E129="X",$F129*X129,0)))))</f>
        <v>0</v>
      </c>
      <c r="M129" s="153">
        <f>IF(AND($D129="R",$E129="H"),-$F129,IF(AND($D129="R",$E129="T"),$F129,0))</f>
        <v>0</v>
      </c>
      <c r="N129" s="152">
        <f>IF(AND($D129="R",$E129="H"),$F129,IF(AND($D129="R",NOT($E129="H")),-$F129,IF($G129="R",$F129,IF(AND($E129="B",NOT($D129="R")),$F129/($G$1-1),IF($E129="X",$F129*Y129,0)))))</f>
        <v>0</v>
      </c>
      <c r="O129" s="153">
        <f>IF(AND($D129="C",$E129="H"),-$F129,IF(AND($D129="C",$E129="T"),$F129,0))</f>
        <v>0</v>
      </c>
      <c r="P129" s="152">
        <f>IF($G$1&lt;3,0,IF(AND($D129="C",$E129="H"),$F129,IF(AND($D129="C",NOT($E129="H")),-$F129,IF($G129="C",$F129,IF(AND($E129="B",NOT($D129="C")),$F129/($G$1-1),IF($E129="X",$F129*Z129,0))))))</f>
        <v>0</v>
      </c>
      <c r="Q129" s="153">
        <f>IF(AND($D129="L",$E129="H"),-$F129,IF(AND($D129="L",$E129="T"),$F129,0))</f>
        <v>0</v>
      </c>
      <c r="R129" s="152">
        <f>IF($G$1&lt;4,0,IF(AND($D129="L",$E129="H"),$F129,IF(AND($D129="L",NOT($E129="H")),-$F129,IF($G129="L",$F129,IF(AND($E129="B",NOT($D129="L")),$F129/($G$1-1),IF($E129="X",$F129*AA129,0))))))</f>
        <v>0</v>
      </c>
      <c r="S129" s="153">
        <f>IF(AND($D129="O",$E129="H"),-$F129,IF(AND($D129="O",$E129="T"),$F129,0))</f>
        <v>0</v>
      </c>
      <c r="T129" s="152">
        <f>IF($G$1&lt;5,0,IF(AND($D129="O",$E129="H"),$F129,IF(AND($D129="O",NOT($E129="H")),-$F129,IF($G129="O",$F129,IF(AND($E129="B",NOT($D129="O")),$F129/($G$1-1),IF($E129="X",$F129*AB129,0))))))</f>
        <v>0</v>
      </c>
      <c r="U129" s="153">
        <f>IF(AND($D129="V",$E129="H"),-$F129,IF(AND($D129="V",$E129="T"),$F129,0))</f>
        <v>0</v>
      </c>
      <c r="V129" s="152">
        <f>IF($G$1&lt;6,0,IF(AND($D129="V",$E129="H"),$F129,IF(AND($D129="V",NOT($E129="H")),-$F129,IF($G129="V",$F129,IF(AND($E129="B",NOT($D129="V")),$F129/($G$1-1),IF($E129="X",($F129*AC129)-#REF!,0))))))</f>
        <v>0</v>
      </c>
      <c r="W129" s="158">
        <f>IF(AND(D129="S",E129="H"),1,IF(AND(D129="B",E129="H"),2,IF(AND(D129="G",E129="A"),3,IF(AND(D129="G",E129="D"),4,IF(AND(D129="R",E129="A"),5,IF(AND(D129="R",E129="D"),6,IF(AND(D129="C",E129="A"),7,IF(AND(D129="C",E129="D"),8,IF(AND(D129="L",E129="A"),9,IF(AND(D129="L",E129="D"),10,IF(AND(D129="O",E129="A"),11,IF(AND(D129="O",E129="D"),12,IF(AND(D129="V",E129="A"),13,IF(AND(D129="V",E129="D"),14,0))))))))))))))</f>
        <v>0</v>
      </c>
      <c r="X129" s="159">
        <f>IF(NOT(SUMIF($W$6:$W129,1,$I$6:$I129)=0),(SUMIF($W$6:$W129,3,$F$6:$F129)-SUMIF($AE$6:$AE129,3,$F$6:$F129))/ABS(SUMIF($W$6:$W129,1,$I$6:$I129)),0)</f>
        <v>0</v>
      </c>
      <c r="Y129" s="159">
        <f>IF(NOT(SUMIF($W$6:$W129,1,$I$6:$I129)=0),(SUMIF($W$6:$W129,5,$F$6:$F129)-SUMIF($AE$6:$AE129,5,$F$6:$F129))/ABS(SUMIF($W$6:$W129,1,$I$6:$I129)),0)</f>
        <v>0</v>
      </c>
      <c r="Z129" s="159">
        <f>IF(NOT(SUMIF($W$6:$W129,1,$I$6:$I129)=0),(SUMIF($W$6:$W129,7,$F$6:$F129)-SUMIF($AE$6:$AE129,7,$F$6:$F129))/ABS(SUMIF($W$6:$W129,1,$I$6:$I129)),0)</f>
        <v>0</v>
      </c>
      <c r="AA129" s="159">
        <f>IF(NOT(SUMIF($W$6:$W129,1,$I$6:$I129)=0),(SUMIF($W$6:$W129,9,$F$6:$F129)-SUMIF($AE$6:$AE129,9,$F$6:$F129))/ABS(SUMIF($W$6:$W129,1,$I$6:$I129)),0)</f>
        <v>0</v>
      </c>
      <c r="AB129" s="159">
        <f>IF(NOT(SUMIF($W$6:$W129,1,$I$6:$I129)=0),(SUMIF($W$6:$W129,11,$F$6:$F129)-SUMIF($AE$6:$AE129,11,$F$6:$F129))/ABS(SUMIF($W$6:$W129,1,$I$6:$I129)),0)</f>
        <v>0</v>
      </c>
      <c r="AC129" s="159">
        <f>IF(NOT(SUMIF($W$6:$W129,1,$I$6:$I129)=0),(SUMIF($W$6:$W129,13,$F$6:$F129)-SUMIF($AE$6:$AE129,13,$F$6:$F129))/ABS(SUMIF($W$6:$W129,1,$I$6:$I129)),0)</f>
        <v>0</v>
      </c>
      <c r="AD129" s="159">
        <f>IF(SUM($W$6:$W129)+SUM($AE$6:$AE129)=0,0,1-X129-Y129-Z129-AA129-AB129-AC129)</f>
        <v>0</v>
      </c>
      <c r="AE129" s="160">
        <f>IF(AND($D129="S",$E129="T"),1,IF(AND($D129="B",$E129="A"),2,IF(AND($G129="G",$E129="A"),3,IF(AND($G129="G",$E129="D"),4,IF(AND($G129="R",$E129="A"),5,IF(AND($G129="R",$E129="D"),6,IF(AND($G129="C",$E129="A"),7,IF(AND($G129="C",$E129="D"),8,IF(AND($G129="L",$E129="A"),9,IF(AND($G129="L",$E129="D"),10,IF(AND($G129="O",$E129="A"),11,IF(AND($G129="O",$E129="D"),12,IF(AND($G129="V",$E129="A"),13,IF(AND($G129="V",$E129="D"),14,IF(AND($E129="A",$G129="B"),15,0)))))))))))))))</f>
        <v>0</v>
      </c>
      <c r="AF129" s="161">
        <f>IF(AND(D129="B",E129="H"),A129,IF(AND(G129="B",OR(E129="A",E129="D")),A129,0))</f>
        <v>0</v>
      </c>
    </row>
    <row r="130" ht="12.7" customHeight="1">
      <c r="A130" s="143">
        <f>IF($E130="H",-$F130,IF($E130="T",$F130,IF(AND($E130="A",$G130="B"),$F130,IF(AND(E130="D",G130="B"),F130*0.8,0))))</f>
        <v>0</v>
      </c>
      <c r="B130" s="144">
        <f>$B129-$A130</f>
        <v>0</v>
      </c>
      <c r="C130" s="144">
        <f>IF(OR($E130="Z",AND($E130="H",$D130="B")),$F130,IF(AND($D130="B",$E130="Ü"),-$F130,IF($E130="X",$F130*$AD130,IF(AND(E130="D",G130="B"),F130*0.2,IF(AND(D130="S",E130="H"),$F130*H130/100,0)))))</f>
        <v>0</v>
      </c>
      <c r="D130" s="145"/>
      <c r="E130" s="146"/>
      <c r="F130" s="147">
        <f>IF(AND(D130="G",E130="S"),ROUND(SUM($L$6:$L129)*H130/100,-2),IF(AND(D130="R",E130="S"),ROUND(SUM(N$6:N129)*H130/100,-2),IF(AND(D130="C",E130="S"),ROUND(SUM(P$6:P129)*H130/100,-2),IF(AND(D130="L",E130="S"),ROUND(SUM(R$6:R129)*H130/100,-2),IF(AND(D130="O",E130="S"),ROUND(SUM(T$6:T129)*H130/100,-2),IF(AND(D130="V",E130="S"),ROUND(SUM(V$6:V129)*H130/100,-2),IF(AND(D130="G",E130="Z"),ABS(ROUND(SUM(K$6:K129)*H130/100,-2)),IF(AND(D130="R",E130="Z"),ABS(ROUND(SUM(M$6:M129)*H130/100,-2)),IF(AND(D130="C",E130="Z"),ABS(ROUND(SUM(O$6:O129)*H130/100,-2)),IF(AND(D130="L",E130="Z"),ABS(ROUND(SUM(Q$6:Q129)*H130/100,-2)),IF(AND(D130="O",E130="Z"),ABS(ROUND(SUM(S$6:S129)*H130/100,-2)),IF(AND(D130="V",E130="Z"),ABS(ROUND(SUM(U$6:U129)*H130/100,-2)),IF(E130="X",ABS(ROUND(SUM(I$6:I129)*H130/100,-2)),IF(AND(D130="B",E130="H"),80000,0))))))))))))))</f>
        <v>0</v>
      </c>
      <c r="G130" s="148"/>
      <c r="H130" s="149">
        <v>5</v>
      </c>
      <c r="I130" s="144">
        <f>IF(AND($D130="S",$E130="H"),-$F130,IF(AND($D130="S",$E130="T"),$F130,0))</f>
        <v>0</v>
      </c>
      <c r="J130" s="150">
        <f>IF(AND($D130="S",OR($E130="Ü",$E130="T",$E130="A",$E130="D")),-$F130,IF(AND($G130="S",$E130="Ü"),$F130,IF(E130="S",$F130,IF(AND(D130="S",E130="H"),$F130*(100-H130)/100,IF(E130="X",-F130,0)))))</f>
        <v>0</v>
      </c>
      <c r="K130" s="151">
        <f>IF(AND($D130="G",$E130="H"),-$F130,IF(AND($D130="G",$E130="T"),$F130,0))</f>
        <v>0</v>
      </c>
      <c r="L130" s="152">
        <f>IF(AND($D130="G",$E130="H"),$F130,IF(AND($D130="G",NOT($E130="H")),-$F130,IF($G130="G",$F130,IF(AND($E130="B",NOT($D130="G")),$F130/($G$1-1),IF($E130="X",$F130*X130,0)))))</f>
        <v>0</v>
      </c>
      <c r="M130" s="153">
        <f>IF(AND($D130="R",$E130="H"),-$F130,IF(AND($D130="R",$E130="T"),$F130,0))</f>
        <v>0</v>
      </c>
      <c r="N130" s="152">
        <f>IF(AND($D130="R",$E130="H"),$F130,IF(AND($D130="R",NOT($E130="H")),-$F130,IF($G130="R",$F130,IF(AND($E130="B",NOT($D130="R")),$F130/($G$1-1),IF($E130="X",$F130*Y130,0)))))</f>
        <v>0</v>
      </c>
      <c r="O130" s="153">
        <f>IF(AND($D130="C",$E130="H"),-$F130,IF(AND($D130="C",$E130="T"),$F130,0))</f>
        <v>0</v>
      </c>
      <c r="P130" s="152">
        <f>IF($G$1&lt;3,0,IF(AND($D130="C",$E130="H"),$F130,IF(AND($D130="C",NOT($E130="H")),-$F130,IF($G130="C",$F130,IF(AND($E130="B",NOT($D130="C")),$F130/($G$1-1),IF($E130="X",$F130*Z130,0))))))</f>
        <v>0</v>
      </c>
      <c r="Q130" s="153">
        <f>IF(AND($D130="L",$E130="H"),-$F130,IF(AND($D130="L",$E130="T"),$F130,0))</f>
        <v>0</v>
      </c>
      <c r="R130" s="152">
        <f>IF($G$1&lt;4,0,IF(AND($D130="L",$E130="H"),$F130,IF(AND($D130="L",NOT($E130="H")),-$F130,IF($G130="L",$F130,IF(AND($E130="B",NOT($D130="L")),$F130/($G$1-1),IF($E130="X",$F130*AA130,0))))))</f>
        <v>0</v>
      </c>
      <c r="S130" s="153">
        <f>IF(AND($D130="O",$E130="H"),-$F130,IF(AND($D130="O",$E130="T"),$F130,0))</f>
        <v>0</v>
      </c>
      <c r="T130" s="152">
        <f>IF($G$1&lt;5,0,IF(AND($D130="O",$E130="H"),$F130,IF(AND($D130="O",NOT($E130="H")),-$F130,IF($G130="O",$F130,IF(AND($E130="B",NOT($D130="O")),$F130/($G$1-1),IF($E130="X",$F130*AB130,0))))))</f>
        <v>0</v>
      </c>
      <c r="U130" s="153">
        <f>IF(AND($D130="V",$E130="H"),-$F130,IF(AND($D130="V",$E130="T"),$F130,0))</f>
        <v>0</v>
      </c>
      <c r="V130" s="152">
        <f>IF($G$1&lt;6,0,IF(AND($D130="V",$E130="H"),$F130,IF(AND($D130="V",NOT($E130="H")),-$F130,IF($G130="V",$F130,IF(AND($E130="B",NOT($D130="V")),$F130/($G$1-1),IF($E130="X",($F130*AC130)-#REF!,0))))))</f>
        <v>0</v>
      </c>
      <c r="W130" s="154">
        <f>IF(AND(D130="S",E130="H"),1,IF(AND(D130="B",E130="H"),2,IF(AND(D130="G",E130="A"),3,IF(AND(D130="G",E130="D"),4,IF(AND(D130="R",E130="A"),5,IF(AND(D130="R",E130="D"),6,IF(AND(D130="C",E130="A"),7,IF(AND(D130="C",E130="D"),8,IF(AND(D130="L",E130="A"),9,IF(AND(D130="L",E130="D"),10,IF(AND(D130="O",E130="A"),11,IF(AND(D130="O",E130="D"),12,IF(AND(D130="V",E130="A"),13,IF(AND(D130="V",E130="D"),14,0))))))))))))))</f>
        <v>0</v>
      </c>
      <c r="X130" s="155">
        <f>IF(NOT(SUMIF($W$6:$W130,1,$I$6:$I130)=0),(SUMIF($W$6:$W130,3,$F$6:$F130)-SUMIF($AE$6:$AE130,3,$F$6:$F130))/ABS(SUMIF($W$6:$W130,1,$I$6:$I130)),0)</f>
        <v>0</v>
      </c>
      <c r="Y130" s="155">
        <f>IF(NOT(SUMIF($W$6:$W130,1,$I$6:$I130)=0),(SUMIF($W$6:$W130,5,$F$6:$F130)-SUMIF($AE$6:$AE130,5,$F$6:$F130))/ABS(SUMIF($W$6:$W130,1,$I$6:$I130)),0)</f>
        <v>0</v>
      </c>
      <c r="Z130" s="155">
        <f>IF(NOT(SUMIF($W$6:$W130,1,$I$6:$I130)=0),(SUMIF($W$6:$W130,7,$F$6:$F130)-SUMIF($AE$6:$AE130,7,$F$6:$F130))/ABS(SUMIF($W$6:$W130,1,$I$6:$I130)),0)</f>
        <v>0</v>
      </c>
      <c r="AA130" s="155">
        <f>IF(NOT(SUMIF($W$6:$W130,1,$I$6:$I130)=0),(SUMIF($W$6:$W130,9,$F$6:$F130)-SUMIF($AE$6:$AE130,9,$F$6:$F130))/ABS(SUMIF($W$6:$W130,1,$I$6:$I130)),0)</f>
        <v>0</v>
      </c>
      <c r="AB130" s="155">
        <f>IF(NOT(SUMIF($W$6:$W130,1,$I$6:$I130)=0),(SUMIF($W$6:$W130,11,$F$6:$F130)-SUMIF($AE$6:$AE130,11,$F$6:$F130))/ABS(SUMIF($W$6:$W130,1,$I$6:$I130)),0)</f>
        <v>0</v>
      </c>
      <c r="AC130" s="155">
        <f>IF(NOT(SUMIF($W$6:$W130,1,$I$6:$I130)=0),(SUMIF($W$6:$W130,13,$F$6:$F130)-SUMIF($AE$6:$AE130,13,$F$6:$F130))/ABS(SUMIF($W$6:$W130,1,$I$6:$I130)),0)</f>
        <v>0</v>
      </c>
      <c r="AD130" s="155">
        <f>IF(SUM($W$6:$W130)+SUM($AE$6:$AE130)=0,0,1-X130-Y130-Z130-AA130-AB130-AC130)</f>
        <v>0</v>
      </c>
      <c r="AE130" s="156">
        <f>IF(AND($D130="S",$E130="T"),1,IF(AND($D130="B",$E130="A"),2,IF(AND($G130="G",$E130="A"),3,IF(AND($G130="G",$E130="D"),4,IF(AND($G130="R",$E130="A"),5,IF(AND($G130="R",$E130="D"),6,IF(AND($G130="C",$E130="A"),7,IF(AND($G130="C",$E130="D"),8,IF(AND($G130="L",$E130="A"),9,IF(AND($G130="L",$E130="D"),10,IF(AND($G130="O",$E130="A"),11,IF(AND($G130="O",$E130="D"),12,IF(AND($G130="V",$E130="A"),13,IF(AND($G130="V",$E130="D"),14,IF(AND($E130="A",$G130="B"),15,0)))))))))))))))</f>
        <v>0</v>
      </c>
      <c r="AF130" s="157">
        <f>IF(AND(D130="B",E130="H"),A130,IF(AND(G130="B",OR(E130="A",E130="D")),A130,0))</f>
        <v>0</v>
      </c>
    </row>
    <row r="131" ht="12.7" customHeight="1">
      <c r="A131" s="143">
        <f>IF($E131="H",-$F131,IF($E131="T",$F131,IF(AND($E131="A",$G131="B"),$F131,IF(AND(E131="D",G131="B"),F131*0.8,0))))</f>
        <v>0</v>
      </c>
      <c r="B131" s="144">
        <f>$B130-$A131</f>
        <v>0</v>
      </c>
      <c r="C131" s="144">
        <f>IF(OR($E131="Z",AND($E131="H",$D131="B")),$F131,IF(AND($D131="B",$E131="Ü"),-$F131,IF($E131="X",$F131*$AD131,IF(AND(E131="D",G131="B"),F131*0.2,IF(AND(D131="S",E131="H"),$F131*H131/100,0)))))</f>
        <v>0</v>
      </c>
      <c r="D131" s="145"/>
      <c r="E131" s="146"/>
      <c r="F131" s="147">
        <f>IF(AND(D131="G",E131="S"),ROUND(SUM($L$6:$L130)*H131/100,-2),IF(AND(D131="R",E131="S"),ROUND(SUM(N$6:N130)*H131/100,-2),IF(AND(D131="C",E131="S"),ROUND(SUM(P$6:P130)*H131/100,-2),IF(AND(D131="L",E131="S"),ROUND(SUM(R$6:R130)*H131/100,-2),IF(AND(D131="O",E131="S"),ROUND(SUM(T$6:T130)*H131/100,-2),IF(AND(D131="V",E131="S"),ROUND(SUM(V$6:V130)*H131/100,-2),IF(AND(D131="G",E131="Z"),ABS(ROUND(SUM(K$6:K130)*H131/100,-2)),IF(AND(D131="R",E131="Z"),ABS(ROUND(SUM(M$6:M130)*H131/100,-2)),IF(AND(D131="C",E131="Z"),ABS(ROUND(SUM(O$6:O130)*H131/100,-2)),IF(AND(D131="L",E131="Z"),ABS(ROUND(SUM(Q$6:Q130)*H131/100,-2)),IF(AND(D131="O",E131="Z"),ABS(ROUND(SUM(S$6:S130)*H131/100,-2)),IF(AND(D131="V",E131="Z"),ABS(ROUND(SUM(U$6:U130)*H131/100,-2)),IF(E131="X",ABS(ROUND(SUM(I$6:I130)*H131/100,-2)),IF(AND(D131="B",E131="H"),80000,0))))))))))))))</f>
        <v>0</v>
      </c>
      <c r="G131" s="148"/>
      <c r="H131" s="149">
        <v>5</v>
      </c>
      <c r="I131" s="144">
        <f>IF(AND($D131="S",$E131="H"),-$F131,IF(AND($D131="S",$E131="T"),$F131,0))</f>
        <v>0</v>
      </c>
      <c r="J131" s="150">
        <f>IF(AND($D131="S",OR($E131="Ü",$E131="T",$E131="A",$E131="D")),-$F131,IF(AND($G131="S",$E131="Ü"),$F131,IF(E131="S",$F131,IF(AND(D131="S",E131="H"),$F131*(100-H131)/100,IF(E131="X",-F131,0)))))</f>
        <v>0</v>
      </c>
      <c r="K131" s="151">
        <f>IF(AND($D131="G",$E131="H"),-$F131,IF(AND($D131="G",$E131="T"),$F131,0))</f>
        <v>0</v>
      </c>
      <c r="L131" s="152">
        <f>IF(AND($D131="G",$E131="H"),$F131,IF(AND($D131="G",NOT($E131="H")),-$F131,IF($G131="G",$F131,IF(AND($E131="B",NOT($D131="G")),$F131/($G$1-1),IF($E131="X",$F131*X131,0)))))</f>
        <v>0</v>
      </c>
      <c r="M131" s="153">
        <f>IF(AND($D131="R",$E131="H"),-$F131,IF(AND($D131="R",$E131="T"),$F131,0))</f>
        <v>0</v>
      </c>
      <c r="N131" s="152">
        <f>IF(AND($D131="R",$E131="H"),$F131,IF(AND($D131="R",NOT($E131="H")),-$F131,IF($G131="R",$F131,IF(AND($E131="B",NOT($D131="R")),$F131/($G$1-1),IF($E131="X",$F131*Y131,0)))))</f>
        <v>0</v>
      </c>
      <c r="O131" s="153">
        <f>IF(AND($D131="C",$E131="H"),-$F131,IF(AND($D131="C",$E131="T"),$F131,0))</f>
        <v>0</v>
      </c>
      <c r="P131" s="152">
        <f>IF($G$1&lt;3,0,IF(AND($D131="C",$E131="H"),$F131,IF(AND($D131="C",NOT($E131="H")),-$F131,IF($G131="C",$F131,IF(AND($E131="B",NOT($D131="C")),$F131/($G$1-1),IF($E131="X",$F131*Z131,0))))))</f>
        <v>0</v>
      </c>
      <c r="Q131" s="153">
        <f>IF(AND($D131="L",$E131="H"),-$F131,IF(AND($D131="L",$E131="T"),$F131,0))</f>
        <v>0</v>
      </c>
      <c r="R131" s="152">
        <f>IF($G$1&lt;4,0,IF(AND($D131="L",$E131="H"),$F131,IF(AND($D131="L",NOT($E131="H")),-$F131,IF($G131="L",$F131,IF(AND($E131="B",NOT($D131="L")),$F131/($G$1-1),IF($E131="X",$F131*AA131,0))))))</f>
        <v>0</v>
      </c>
      <c r="S131" s="153">
        <f>IF(AND($D131="O",$E131="H"),-$F131,IF(AND($D131="O",$E131="T"),$F131,0))</f>
        <v>0</v>
      </c>
      <c r="T131" s="152">
        <f>IF($G$1&lt;5,0,IF(AND($D131="O",$E131="H"),$F131,IF(AND($D131="O",NOT($E131="H")),-$F131,IF($G131="O",$F131,IF(AND($E131="B",NOT($D131="O")),$F131/($G$1-1),IF($E131="X",$F131*AB131,0))))))</f>
        <v>0</v>
      </c>
      <c r="U131" s="153">
        <f>IF(AND($D131="V",$E131="H"),-$F131,IF(AND($D131="V",$E131="T"),$F131,0))</f>
        <v>0</v>
      </c>
      <c r="V131" s="152">
        <f>IF($G$1&lt;6,0,IF(AND($D131="V",$E131="H"),$F131,IF(AND($D131="V",NOT($E131="H")),-$F131,IF($G131="V",$F131,IF(AND($E131="B",NOT($D131="V")),$F131/($G$1-1),IF($E131="X",($F131*AC131)-#REF!,0))))))</f>
        <v>0</v>
      </c>
      <c r="W131" s="158">
        <f>IF(AND(D131="S",E131="H"),1,IF(AND(D131="B",E131="H"),2,IF(AND(D131="G",E131="A"),3,IF(AND(D131="G",E131="D"),4,IF(AND(D131="R",E131="A"),5,IF(AND(D131="R",E131="D"),6,IF(AND(D131="C",E131="A"),7,IF(AND(D131="C",E131="D"),8,IF(AND(D131="L",E131="A"),9,IF(AND(D131="L",E131="D"),10,IF(AND(D131="O",E131="A"),11,IF(AND(D131="O",E131="D"),12,IF(AND(D131="V",E131="A"),13,IF(AND(D131="V",E131="D"),14,0))))))))))))))</f>
        <v>0</v>
      </c>
      <c r="X131" s="159">
        <f>IF(NOT(SUMIF($W$6:$W131,1,$I$6:$I131)=0),(SUMIF($W$6:$W131,3,$F$6:$F131)-SUMIF($AE$6:$AE131,3,$F$6:$F131))/ABS(SUMIF($W$6:$W131,1,$I$6:$I131)),0)</f>
        <v>0</v>
      </c>
      <c r="Y131" s="159">
        <f>IF(NOT(SUMIF($W$6:$W131,1,$I$6:$I131)=0),(SUMIF($W$6:$W131,5,$F$6:$F131)-SUMIF($AE$6:$AE131,5,$F$6:$F131))/ABS(SUMIF($W$6:$W131,1,$I$6:$I131)),0)</f>
        <v>0</v>
      </c>
      <c r="Z131" s="159">
        <f>IF(NOT(SUMIF($W$6:$W131,1,$I$6:$I131)=0),(SUMIF($W$6:$W131,7,$F$6:$F131)-SUMIF($AE$6:$AE131,7,$F$6:$F131))/ABS(SUMIF($W$6:$W131,1,$I$6:$I131)),0)</f>
        <v>0</v>
      </c>
      <c r="AA131" s="159">
        <f>IF(NOT(SUMIF($W$6:$W131,1,$I$6:$I131)=0),(SUMIF($W$6:$W131,9,$F$6:$F131)-SUMIF($AE$6:$AE131,9,$F$6:$F131))/ABS(SUMIF($W$6:$W131,1,$I$6:$I131)),0)</f>
        <v>0</v>
      </c>
      <c r="AB131" s="159">
        <f>IF(NOT(SUMIF($W$6:$W131,1,$I$6:$I131)=0),(SUMIF($W$6:$W131,11,$F$6:$F131)-SUMIF($AE$6:$AE131,11,$F$6:$F131))/ABS(SUMIF($W$6:$W131,1,$I$6:$I131)),0)</f>
        <v>0</v>
      </c>
      <c r="AC131" s="159">
        <f>IF(NOT(SUMIF($W$6:$W131,1,$I$6:$I131)=0),(SUMIF($W$6:$W131,13,$F$6:$F131)-SUMIF($AE$6:$AE131,13,$F$6:$F131))/ABS(SUMIF($W$6:$W131,1,$I$6:$I131)),0)</f>
        <v>0</v>
      </c>
      <c r="AD131" s="159">
        <f>IF(SUM($W$6:$W131)+SUM($AE$6:$AE131)=0,0,1-X131-Y131-Z131-AA131-AB131-AC131)</f>
        <v>0</v>
      </c>
      <c r="AE131" s="160">
        <f>IF(AND($D131="S",$E131="T"),1,IF(AND($D131="B",$E131="A"),2,IF(AND($G131="G",$E131="A"),3,IF(AND($G131="G",$E131="D"),4,IF(AND($G131="R",$E131="A"),5,IF(AND($G131="R",$E131="D"),6,IF(AND($G131="C",$E131="A"),7,IF(AND($G131="C",$E131="D"),8,IF(AND($G131="L",$E131="A"),9,IF(AND($G131="L",$E131="D"),10,IF(AND($G131="O",$E131="A"),11,IF(AND($G131="O",$E131="D"),12,IF(AND($G131="V",$E131="A"),13,IF(AND($G131="V",$E131="D"),14,IF(AND($E131="A",$G131="B"),15,0)))))))))))))))</f>
        <v>0</v>
      </c>
      <c r="AF131" s="161">
        <f>IF(AND(D131="B",E131="H"),A131,IF(AND(G131="B",OR(E131="A",E131="D")),A131,0))</f>
        <v>0</v>
      </c>
    </row>
    <row r="132" ht="12.7" customHeight="1">
      <c r="A132" s="143">
        <f>IF($E132="H",-$F132,IF($E132="T",$F132,IF(AND($E132="A",$G132="B"),$F132,IF(AND(E132="D",G132="B"),F132*0.8,0))))</f>
        <v>0</v>
      </c>
      <c r="B132" s="144">
        <f>$B131-$A132</f>
        <v>0</v>
      </c>
      <c r="C132" s="144">
        <f>IF(OR($E132="Z",AND($E132="H",$D132="B")),$F132,IF(AND($D132="B",$E132="Ü"),-$F132,IF($E132="X",$F132*$AD132,IF(AND(E132="D",G132="B"),F132*0.2,IF(AND(D132="S",E132="H"),$F132*H132/100,0)))))</f>
        <v>0</v>
      </c>
      <c r="D132" s="145"/>
      <c r="E132" s="146"/>
      <c r="F132" s="147">
        <f>IF(AND(D132="G",E132="S"),ROUND(SUM($L$6:$L131)*H132/100,-2),IF(AND(D132="R",E132="S"),ROUND(SUM(N$6:N131)*H132/100,-2),IF(AND(D132="C",E132="S"),ROUND(SUM(P$6:P131)*H132/100,-2),IF(AND(D132="L",E132="S"),ROUND(SUM(R$6:R131)*H132/100,-2),IF(AND(D132="O",E132="S"),ROUND(SUM(T$6:T131)*H132/100,-2),IF(AND(D132="V",E132="S"),ROUND(SUM(V$6:V131)*H132/100,-2),IF(AND(D132="G",E132="Z"),ABS(ROUND(SUM(K$6:K131)*H132/100,-2)),IF(AND(D132="R",E132="Z"),ABS(ROUND(SUM(M$6:M131)*H132/100,-2)),IF(AND(D132="C",E132="Z"),ABS(ROUND(SUM(O$6:O131)*H132/100,-2)),IF(AND(D132="L",E132="Z"),ABS(ROUND(SUM(Q$6:Q131)*H132/100,-2)),IF(AND(D132="O",E132="Z"),ABS(ROUND(SUM(S$6:S131)*H132/100,-2)),IF(AND(D132="V",E132="Z"),ABS(ROUND(SUM(U$6:U131)*H132/100,-2)),IF(E132="X",ABS(ROUND(SUM(I$6:I131)*H132/100,-2)),IF(AND(D132="B",E132="H"),80000,0))))))))))))))</f>
        <v>0</v>
      </c>
      <c r="G132" s="148"/>
      <c r="H132" s="149">
        <f>IF(AND(E131="S"),H130,H131)</f>
        <v>5</v>
      </c>
      <c r="I132" s="144">
        <f>IF(AND($D132="S",$E132="H"),-$F132,IF(AND($D132="S",$E132="T"),$F132,0))</f>
        <v>0</v>
      </c>
      <c r="J132" s="150">
        <f>IF(AND($D132="S",OR($E132="Ü",$E132="T",$E132="A",$E132="D")),-$F132,IF(AND($G132="S",$E132="Ü"),$F132,IF(E132="S",$F132,IF(AND(D132="S",E132="H"),$F132*(100-H132)/100,IF(E132="X",-F132,0)))))</f>
        <v>0</v>
      </c>
      <c r="K132" s="151">
        <f>IF(AND($D132="G",$E132="H"),-$F132,IF(AND($D132="G",$E132="T"),$F132,0))</f>
        <v>0</v>
      </c>
      <c r="L132" s="152">
        <f>IF(AND($D132="G",$E132="H"),$F132,IF(AND($D132="G",NOT($E132="H")),-$F132,IF($G132="G",$F132,IF(AND($E132="B",NOT($D132="G")),$F132/($G$1-1),IF($E132="X",$F132*X132,0)))))</f>
        <v>0</v>
      </c>
      <c r="M132" s="153">
        <f>IF(AND($D132="R",$E132="H"),-$F132,IF(AND($D132="R",$E132="T"),$F132,0))</f>
        <v>0</v>
      </c>
      <c r="N132" s="152">
        <f>IF(AND($D132="R",$E132="H"),$F132,IF(AND($D132="R",NOT($E132="H")),-$F132,IF($G132="R",$F132,IF(AND($E132="B",NOT($D132="R")),$F132/($G$1-1),IF($E132="X",$F132*Y132,0)))))</f>
        <v>0</v>
      </c>
      <c r="O132" s="153">
        <f>IF(AND($D132="C",$E132="H"),-$F132,IF(AND($D132="C",$E132="T"),$F132,0))</f>
        <v>0</v>
      </c>
      <c r="P132" s="152">
        <f>IF($G$1&lt;3,0,IF(AND($D132="C",$E132="H"),$F132,IF(AND($D132="C",NOT($E132="H")),-$F132,IF($G132="C",$F132,IF(AND($E132="B",NOT($D132="C")),$F132/($G$1-1),IF($E132="X",$F132*Z132,0))))))</f>
        <v>0</v>
      </c>
      <c r="Q132" s="153">
        <f>IF(AND($D132="L",$E132="H"),-$F132,IF(AND($D132="L",$E132="T"),$F132,0))</f>
        <v>0</v>
      </c>
      <c r="R132" s="152">
        <f>IF($G$1&lt;4,0,IF(AND($D132="L",$E132="H"),$F132,IF(AND($D132="L",NOT($E132="H")),-$F132,IF($G132="L",$F132,IF(AND($E132="B",NOT($D132="L")),$F132/($G$1-1),IF($E132="X",$F132*AA132,0))))))</f>
        <v>0</v>
      </c>
      <c r="S132" s="153">
        <f>IF(AND($D132="O",$E132="H"),-$F132,IF(AND($D132="O",$E132="T"),$F132,0))</f>
        <v>0</v>
      </c>
      <c r="T132" s="152">
        <f>IF($G$1&lt;5,0,IF(AND($D132="O",$E132="H"),$F132,IF(AND($D132="O",NOT($E132="H")),-$F132,IF($G132="O",$F132,IF(AND($E132="B",NOT($D132="O")),$F132/($G$1-1),IF($E132="X",$F132*AB132,0))))))</f>
        <v>0</v>
      </c>
      <c r="U132" s="153">
        <f>IF(AND($D132="V",$E132="H"),-$F132,IF(AND($D132="V",$E132="T"),$F132,0))</f>
        <v>0</v>
      </c>
      <c r="V132" s="152">
        <f>IF($G$1&lt;6,0,IF(AND($D132="V",$E132="H"),$F132,IF(AND($D132="V",NOT($E132="H")),-$F132,IF($G132="V",$F132,IF(AND($E132="B",NOT($D132="V")),$F132/($G$1-1),IF($E132="X",($F132*AC132)-#REF!,0))))))</f>
        <v>0</v>
      </c>
      <c r="W132" s="154">
        <f>IF(AND(D132="S",E132="H"),1,IF(AND(D132="B",E132="H"),2,IF(AND(D132="G",E132="A"),3,IF(AND(D132="G",E132="D"),4,IF(AND(D132="R",E132="A"),5,IF(AND(D132="R",E132="D"),6,IF(AND(D132="C",E132="A"),7,IF(AND(D132="C",E132="D"),8,IF(AND(D132="L",E132="A"),9,IF(AND(D132="L",E132="D"),10,IF(AND(D132="O",E132="A"),11,IF(AND(D132="O",E132="D"),12,IF(AND(D132="V",E132="A"),13,IF(AND(D132="V",E132="D"),14,0))))))))))))))</f>
        <v>0</v>
      </c>
      <c r="X132" s="155">
        <f>IF(NOT(SUMIF($W$6:$W132,1,$I$6:$I132)=0),(SUMIF($W$6:$W132,3,$F$6:$F132)-SUMIF($AE$6:$AE132,3,$F$6:$F132))/ABS(SUMIF($W$6:$W132,1,$I$6:$I132)),0)</f>
        <v>0</v>
      </c>
      <c r="Y132" s="155">
        <f>IF(NOT(SUMIF($W$6:$W132,1,$I$6:$I132)=0),(SUMIF($W$6:$W132,5,$F$6:$F132)-SUMIF($AE$6:$AE132,5,$F$6:$F132))/ABS(SUMIF($W$6:$W132,1,$I$6:$I132)),0)</f>
        <v>0</v>
      </c>
      <c r="Z132" s="155">
        <f>IF(NOT(SUMIF($W$6:$W132,1,$I$6:$I132)=0),(SUMIF($W$6:$W132,7,$F$6:$F132)-SUMIF($AE$6:$AE132,7,$F$6:$F132))/ABS(SUMIF($W$6:$W132,1,$I$6:$I132)),0)</f>
        <v>0</v>
      </c>
      <c r="AA132" s="155">
        <f>IF(NOT(SUMIF($W$6:$W132,1,$I$6:$I132)=0),(SUMIF($W$6:$W132,9,$F$6:$F132)-SUMIF($AE$6:$AE132,9,$F$6:$F132))/ABS(SUMIF($W$6:$W132,1,$I$6:$I132)),0)</f>
        <v>0</v>
      </c>
      <c r="AB132" s="155">
        <f>IF(NOT(SUMIF($W$6:$W132,1,$I$6:$I132)=0),(SUMIF($W$6:$W132,11,$F$6:$F132)-SUMIF($AE$6:$AE132,11,$F$6:$F132))/ABS(SUMIF($W$6:$W132,1,$I$6:$I132)),0)</f>
        <v>0</v>
      </c>
      <c r="AC132" s="155">
        <f>IF(NOT(SUMIF($W$6:$W132,1,$I$6:$I132)=0),(SUMIF($W$6:$W132,13,$F$6:$F132)-SUMIF($AE$6:$AE132,13,$F$6:$F132))/ABS(SUMIF($W$6:$W132,1,$I$6:$I132)),0)</f>
        <v>0</v>
      </c>
      <c r="AD132" s="155">
        <f>IF(SUM($W$6:$W132)+SUM($AE$6:$AE132)=0,0,1-X132-Y132-Z132-AA132-AB132-AC132)</f>
        <v>0</v>
      </c>
      <c r="AE132" s="156">
        <f>IF(AND($D132="S",$E132="T"),1,IF(AND($D132="B",$E132="A"),2,IF(AND($G132="G",$E132="A"),3,IF(AND($G132="G",$E132="D"),4,IF(AND($G132="R",$E132="A"),5,IF(AND($G132="R",$E132="D"),6,IF(AND($G132="C",$E132="A"),7,IF(AND($G132="C",$E132="D"),8,IF(AND($G132="L",$E132="A"),9,IF(AND($G132="L",$E132="D"),10,IF(AND($G132="O",$E132="A"),11,IF(AND($G132="O",$E132="D"),12,IF(AND($G132="V",$E132="A"),13,IF(AND($G132="V",$E132="D"),14,IF(AND($E132="A",$G132="B"),15,0)))))))))))))))</f>
        <v>0</v>
      </c>
      <c r="AF132" s="157">
        <f>IF(AND(D132="B",E132="H"),A132,IF(AND(G132="B",OR(E132="A",E132="D")),A132,0))</f>
        <v>0</v>
      </c>
    </row>
    <row r="133" ht="12.7" customHeight="1">
      <c r="A133" s="143">
        <f>IF($E133="H",-$F133,IF($E133="T",$F133,IF(AND($E133="A",$G133="B"),$F133,IF(AND(E133="D",G133="B"),F133*0.8,0))))</f>
        <v>0</v>
      </c>
      <c r="B133" s="144">
        <f>$B132-$A133</f>
        <v>0</v>
      </c>
      <c r="C133" s="144">
        <f>IF(OR($E133="Z",AND($E133="H",$D133="B")),$F133,IF(AND($D133="B",$E133="Ü"),-$F133,IF($E133="X",$F133*$AD133,IF(AND(E133="D",G133="B"),F133*0.2,IF(AND(D133="S",E133="H"),$F133*H133/100,0)))))</f>
        <v>0</v>
      </c>
      <c r="D133" s="145"/>
      <c r="E133" s="146"/>
      <c r="F133" s="147">
        <f>IF(AND(D133="G",E133="S"),ROUND(SUM($L$6:$L132)*H133/100,-2),IF(AND(D133="R",E133="S"),ROUND(SUM(N$6:N132)*H133/100,-2),IF(AND(D133="C",E133="S"),ROUND(SUM(P$6:P132)*H133/100,-2),IF(AND(D133="L",E133="S"),ROUND(SUM(R$6:R132)*H133/100,-2),IF(AND(D133="O",E133="S"),ROUND(SUM(T$6:T132)*H133/100,-2),IF(AND(D133="V",E133="S"),ROUND(SUM(V$6:V132)*H133/100,-2),IF(AND(D133="G",E133="Z"),ABS(ROUND(SUM(K$6:K132)*H133/100,-2)),IF(AND(D133="R",E133="Z"),ABS(ROUND(SUM(M$6:M132)*H133/100,-2)),IF(AND(D133="C",E133="Z"),ABS(ROUND(SUM(O$6:O132)*H133/100,-2)),IF(AND(D133="L",E133="Z"),ABS(ROUND(SUM(Q$6:Q132)*H133/100,-2)),IF(AND(D133="O",E133="Z"),ABS(ROUND(SUM(S$6:S132)*H133/100,-2)),IF(AND(D133="V",E133="Z"),ABS(ROUND(SUM(U$6:U132)*H133/100,-2)),IF(E133="X",ABS(ROUND(SUM(I$6:I132)*H133/100,-2)),IF(AND(D133="B",E133="H"),80000,0))))))))))))))</f>
        <v>0</v>
      </c>
      <c r="G133" s="148"/>
      <c r="H133" s="149">
        <f>IF(AND(E132="S"),H131,H132)</f>
        <v>5</v>
      </c>
      <c r="I133" s="144">
        <f>IF(AND($D133="S",$E133="H"),-$F133,IF(AND($D133="S",$E133="T"),$F133,0))</f>
        <v>0</v>
      </c>
      <c r="J133" s="150">
        <f>IF(AND($D133="S",OR($E133="Ü",$E133="T",$E133="A",$E133="D")),-$F133,IF(AND($G133="S",$E133="Ü"),$F133,IF(E133="S",$F133,IF(AND(D133="S",E133="H"),$F133*(100-H133)/100,IF(E133="X",-F133,0)))))</f>
        <v>0</v>
      </c>
      <c r="K133" s="151">
        <f>IF(AND($D133="G",$E133="H"),-$F133,IF(AND($D133="G",$E133="T"),$F133,0))</f>
        <v>0</v>
      </c>
      <c r="L133" s="152">
        <f>IF(AND($D133="G",$E133="H"),$F133,IF(AND($D133="G",NOT($E133="H")),-$F133,IF($G133="G",$F133,IF(AND($E133="B",NOT($D133="G")),$F133/($G$1-1),IF($E133="X",$F133*X133,0)))))</f>
        <v>0</v>
      </c>
      <c r="M133" s="153">
        <f>IF(AND($D133="R",$E133="H"),-$F133,IF(AND($D133="R",$E133="T"),$F133,0))</f>
        <v>0</v>
      </c>
      <c r="N133" s="152">
        <f>IF(AND($D133="R",$E133="H"),$F133,IF(AND($D133="R",NOT($E133="H")),-$F133,IF($G133="R",$F133,IF(AND($E133="B",NOT($D133="R")),$F133/($G$1-1),IF($E133="X",$F133*Y133,0)))))</f>
        <v>0</v>
      </c>
      <c r="O133" s="153">
        <f>IF(AND($D133="C",$E133="H"),-$F133,IF(AND($D133="C",$E133="T"),$F133,0))</f>
        <v>0</v>
      </c>
      <c r="P133" s="152">
        <f>IF($G$1&lt;3,0,IF(AND($D133="C",$E133="H"),$F133,IF(AND($D133="C",NOT($E133="H")),-$F133,IF($G133="C",$F133,IF(AND($E133="B",NOT($D133="C")),$F133/($G$1-1),IF($E133="X",$F133*Z133,0))))))</f>
        <v>0</v>
      </c>
      <c r="Q133" s="153">
        <f>IF(AND($D133="L",$E133="H"),-$F133,IF(AND($D133="L",$E133="T"),$F133,0))</f>
        <v>0</v>
      </c>
      <c r="R133" s="152">
        <f>IF($G$1&lt;4,0,IF(AND($D133="L",$E133="H"),$F133,IF(AND($D133="L",NOT($E133="H")),-$F133,IF($G133="L",$F133,IF(AND($E133="B",NOT($D133="L")),$F133/($G$1-1),IF($E133="X",$F133*AA133,0))))))</f>
        <v>0</v>
      </c>
      <c r="S133" s="153">
        <f>IF(AND($D133="O",$E133="H"),-$F133,IF(AND($D133="O",$E133="T"),$F133,0))</f>
        <v>0</v>
      </c>
      <c r="T133" s="152">
        <f>IF($G$1&lt;5,0,IF(AND($D133="O",$E133="H"),$F133,IF(AND($D133="O",NOT($E133="H")),-$F133,IF($G133="O",$F133,IF(AND($E133="B",NOT($D133="O")),$F133/($G$1-1),IF($E133="X",$F133*AB133,0))))))</f>
        <v>0</v>
      </c>
      <c r="U133" s="153">
        <f>IF(AND($D133="V",$E133="H"),-$F133,IF(AND($D133="V",$E133="T"),$F133,0))</f>
        <v>0</v>
      </c>
      <c r="V133" s="152">
        <f>IF($G$1&lt;6,0,IF(AND($D133="V",$E133="H"),$F133,IF(AND($D133="V",NOT($E133="H")),-$F133,IF($G133="V",$F133,IF(AND($E133="B",NOT($D133="V")),$F133/($G$1-1),IF($E133="X",($F133*AC133)-#REF!,0))))))</f>
        <v>0</v>
      </c>
      <c r="W133" s="158">
        <f>IF(AND(D133="S",E133="H"),1,IF(AND(D133="B",E133="H"),2,IF(AND(D133="G",E133="A"),3,IF(AND(D133="G",E133="D"),4,IF(AND(D133="R",E133="A"),5,IF(AND(D133="R",E133="D"),6,IF(AND(D133="C",E133="A"),7,IF(AND(D133="C",E133="D"),8,IF(AND(D133="L",E133="A"),9,IF(AND(D133="L",E133="D"),10,IF(AND(D133="O",E133="A"),11,IF(AND(D133="O",E133="D"),12,IF(AND(D133="V",E133="A"),13,IF(AND(D133="V",E133="D"),14,0))))))))))))))</f>
        <v>0</v>
      </c>
      <c r="X133" s="159">
        <f>IF(NOT(SUMIF($W$6:$W133,1,$I$6:$I133)=0),(SUMIF($W$6:$W133,3,$F$6:$F133)-SUMIF($AE$6:$AE133,3,$F$6:$F133))/ABS(SUMIF($W$6:$W133,1,$I$6:$I133)),0)</f>
        <v>0</v>
      </c>
      <c r="Y133" s="159">
        <f>IF(NOT(SUMIF($W$6:$W133,1,$I$6:$I133)=0),(SUMIF($W$6:$W133,5,$F$6:$F133)-SUMIF($AE$6:$AE133,5,$F$6:$F133))/ABS(SUMIF($W$6:$W133,1,$I$6:$I133)),0)</f>
        <v>0</v>
      </c>
      <c r="Z133" s="159">
        <f>IF(NOT(SUMIF($W$6:$W133,1,$I$6:$I133)=0),(SUMIF($W$6:$W133,7,$F$6:$F133)-SUMIF($AE$6:$AE133,7,$F$6:$F133))/ABS(SUMIF($W$6:$W133,1,$I$6:$I133)),0)</f>
        <v>0</v>
      </c>
      <c r="AA133" s="159">
        <f>IF(NOT(SUMIF($W$6:$W133,1,$I$6:$I133)=0),(SUMIF($W$6:$W133,9,$F$6:$F133)-SUMIF($AE$6:$AE133,9,$F$6:$F133))/ABS(SUMIF($W$6:$W133,1,$I$6:$I133)),0)</f>
        <v>0</v>
      </c>
      <c r="AB133" s="159">
        <f>IF(NOT(SUMIF($W$6:$W133,1,$I$6:$I133)=0),(SUMIF($W$6:$W133,11,$F$6:$F133)-SUMIF($AE$6:$AE133,11,$F$6:$F133))/ABS(SUMIF($W$6:$W133,1,$I$6:$I133)),0)</f>
        <v>0</v>
      </c>
      <c r="AC133" s="159">
        <f>IF(NOT(SUMIF($W$6:$W133,1,$I$6:$I133)=0),(SUMIF($W$6:$W133,13,$F$6:$F133)-SUMIF($AE$6:$AE133,13,$F$6:$F133))/ABS(SUMIF($W$6:$W133,1,$I$6:$I133)),0)</f>
        <v>0</v>
      </c>
      <c r="AD133" s="159">
        <f>IF(SUM($W$6:$W133)+SUM($AE$6:$AE133)=0,0,1-X133-Y133-Z133-AA133-AB133-AC133)</f>
        <v>0</v>
      </c>
      <c r="AE133" s="160">
        <f>IF(AND($D133="S",$E133="T"),1,IF(AND($D133="B",$E133="A"),2,IF(AND($G133="G",$E133="A"),3,IF(AND($G133="G",$E133="D"),4,IF(AND($G133="R",$E133="A"),5,IF(AND($G133="R",$E133="D"),6,IF(AND($G133="C",$E133="A"),7,IF(AND($G133="C",$E133="D"),8,IF(AND($G133="L",$E133="A"),9,IF(AND($G133="L",$E133="D"),10,IF(AND($G133="O",$E133="A"),11,IF(AND($G133="O",$E133="D"),12,IF(AND($G133="V",$E133="A"),13,IF(AND($G133="V",$E133="D"),14,IF(AND($E133="A",$G133="B"),15,0)))))))))))))))</f>
        <v>0</v>
      </c>
      <c r="AF133" s="161">
        <f>IF(AND(D133="B",E133="H"),A133,IF(AND(G133="B",OR(E133="A",E133="D")),A133,0))</f>
        <v>0</v>
      </c>
    </row>
    <row r="134" ht="12.7" customHeight="1">
      <c r="A134" s="143">
        <f>IF($E134="H",-$F134,IF($E134="T",$F134,IF(AND($E134="A",$G134="B"),$F134,IF(AND(E134="D",G134="B"),F134*0.8,0))))</f>
        <v>0</v>
      </c>
      <c r="B134" s="144">
        <f>$B133-$A134</f>
        <v>0</v>
      </c>
      <c r="C134" s="144">
        <f>IF(OR($E134="Z",AND($E134="H",$D134="B")),$F134,IF(AND($D134="B",$E134="Ü"),-$F134,IF($E134="X",$F134*$AD134,IF(AND(E134="D",G134="B"),F134*0.2,IF(AND(D134="S",E134="H"),$F134*H134/100,0)))))</f>
        <v>0</v>
      </c>
      <c r="D134" s="145"/>
      <c r="E134" s="146"/>
      <c r="F134" s="147">
        <f>IF(AND(D134="G",E134="S"),ROUND(SUM($L$6:$L133)*H134/100,-2),IF(AND(D134="R",E134="S"),ROUND(SUM(N$6:N133)*H134/100,-2),IF(AND(D134="C",E134="S"),ROUND(SUM(P$6:P133)*H134/100,-2),IF(AND(D134="L",E134="S"),ROUND(SUM(R$6:R133)*H134/100,-2),IF(AND(D134="O",E134="S"),ROUND(SUM(T$6:T133)*H134/100,-2),IF(AND(D134="V",E134="S"),ROUND(SUM(V$6:V133)*H134/100,-2),IF(AND(D134="G",E134="Z"),ABS(ROUND(SUM(K$6:K133)*H134/100,-2)),IF(AND(D134="R",E134="Z"),ABS(ROUND(SUM(M$6:M133)*H134/100,-2)),IF(AND(D134="C",E134="Z"),ABS(ROUND(SUM(O$6:O133)*H134/100,-2)),IF(AND(D134="L",E134="Z"),ABS(ROUND(SUM(Q$6:Q133)*H134/100,-2)),IF(AND(D134="O",E134="Z"),ABS(ROUND(SUM(S$6:S133)*H134/100,-2)),IF(AND(D134="V",E134="Z"),ABS(ROUND(SUM(U$6:U133)*H134/100,-2)),IF(E134="X",ABS(ROUND(SUM(I$6:I133)*H134/100,-2)),IF(AND(D134="B",E134="H"),80000,0))))))))))))))</f>
        <v>0</v>
      </c>
      <c r="G134" s="148"/>
      <c r="H134" s="149">
        <f>IF(AND(E133="S"),H132,H133)</f>
        <v>5</v>
      </c>
      <c r="I134" s="144">
        <f>IF(AND($D134="S",$E134="H"),-$F134,IF(AND($D134="S",$E134="T"),$F134,0))</f>
        <v>0</v>
      </c>
      <c r="J134" s="150">
        <f>IF(AND($D134="S",OR($E134="Ü",$E134="T",$E134="A",$E134="D")),-$F134,IF(AND($G134="S",$E134="Ü"),$F134,IF(E134="S",$F134,IF(AND(D134="S",E134="H"),$F134*(100-H134)/100,IF(E134="X",-F134,0)))))</f>
        <v>0</v>
      </c>
      <c r="K134" s="151">
        <f>IF(AND($D134="G",$E134="H"),-$F134,IF(AND($D134="G",$E134="T"),$F134,0))</f>
        <v>0</v>
      </c>
      <c r="L134" s="152">
        <f>IF(AND($D134="G",$E134="H"),$F134,IF(AND($D134="G",NOT($E134="H")),-$F134,IF($G134="G",$F134,IF(AND($E134="B",NOT($D134="G")),$F134/($G$1-1),IF($E134="X",$F134*X134,0)))))</f>
        <v>0</v>
      </c>
      <c r="M134" s="153">
        <f>IF(AND($D134="R",$E134="H"),-$F134,IF(AND($D134="R",$E134="T"),$F134,0))</f>
        <v>0</v>
      </c>
      <c r="N134" s="152">
        <f>IF(AND($D134="R",$E134="H"),$F134,IF(AND($D134="R",NOT($E134="H")),-$F134,IF($G134="R",$F134,IF(AND($E134="B",NOT($D134="R")),$F134/($G$1-1),IF($E134="X",$F134*Y134,0)))))</f>
        <v>0</v>
      </c>
      <c r="O134" s="153">
        <f>IF(AND($D134="C",$E134="H"),-$F134,IF(AND($D134="C",$E134="T"),$F134,0))</f>
        <v>0</v>
      </c>
      <c r="P134" s="152">
        <f>IF($G$1&lt;3,0,IF(AND($D134="C",$E134="H"),$F134,IF(AND($D134="C",NOT($E134="H")),-$F134,IF($G134="C",$F134,IF(AND($E134="B",NOT($D134="C")),$F134/($G$1-1),IF($E134="X",$F134*Z134,0))))))</f>
        <v>0</v>
      </c>
      <c r="Q134" s="153">
        <f>IF(AND($D134="L",$E134="H"),-$F134,IF(AND($D134="L",$E134="T"),$F134,0))</f>
        <v>0</v>
      </c>
      <c r="R134" s="152">
        <f>IF($G$1&lt;4,0,IF(AND($D134="L",$E134="H"),$F134,IF(AND($D134="L",NOT($E134="H")),-$F134,IF($G134="L",$F134,IF(AND($E134="B",NOT($D134="L")),$F134/($G$1-1),IF($E134="X",$F134*AA134,0))))))</f>
        <v>0</v>
      </c>
      <c r="S134" s="153">
        <f>IF(AND($D134="O",$E134="H"),-$F134,IF(AND($D134="O",$E134="T"),$F134,0))</f>
        <v>0</v>
      </c>
      <c r="T134" s="152">
        <f>IF($G$1&lt;5,0,IF(AND($D134="O",$E134="H"),$F134,IF(AND($D134="O",NOT($E134="H")),-$F134,IF($G134="O",$F134,IF(AND($E134="B",NOT($D134="O")),$F134/($G$1-1),IF($E134="X",$F134*AB134,0))))))</f>
        <v>0</v>
      </c>
      <c r="U134" s="153">
        <f>IF(AND($D134="V",$E134="H"),-$F134,IF(AND($D134="V",$E134="T"),$F134,0))</f>
        <v>0</v>
      </c>
      <c r="V134" s="152">
        <f>IF($G$1&lt;6,0,IF(AND($D134="V",$E134="H"),$F134,IF(AND($D134="V",NOT($E134="H")),-$F134,IF($G134="V",$F134,IF(AND($E134="B",NOT($D134="V")),$F134/($G$1-1),IF($E134="X",($F134*AC134)-#REF!,0))))))</f>
        <v>0</v>
      </c>
      <c r="W134" s="154">
        <f>IF(AND(D134="S",E134="H"),1,IF(AND(D134="B",E134="H"),2,IF(AND(D134="G",E134="A"),3,IF(AND(D134="G",E134="D"),4,IF(AND(D134="R",E134="A"),5,IF(AND(D134="R",E134="D"),6,IF(AND(D134="C",E134="A"),7,IF(AND(D134="C",E134="D"),8,IF(AND(D134="L",E134="A"),9,IF(AND(D134="L",E134="D"),10,IF(AND(D134="O",E134="A"),11,IF(AND(D134="O",E134="D"),12,IF(AND(D134="V",E134="A"),13,IF(AND(D134="V",E134="D"),14,0))))))))))))))</f>
        <v>0</v>
      </c>
      <c r="X134" s="155">
        <f>IF(NOT(SUMIF($W$6:$W134,1,$I$6:$I134)=0),(SUMIF($W$6:$W134,3,$F$6:$F134)-SUMIF($AE$6:$AE134,3,$F$6:$F134))/ABS(SUMIF($W$6:$W134,1,$I$6:$I134)),0)</f>
        <v>0</v>
      </c>
      <c r="Y134" s="155">
        <f>IF(NOT(SUMIF($W$6:$W134,1,$I$6:$I134)=0),(SUMIF($W$6:$W134,5,$F$6:$F134)-SUMIF($AE$6:$AE134,5,$F$6:$F134))/ABS(SUMIF($W$6:$W134,1,$I$6:$I134)),0)</f>
        <v>0</v>
      </c>
      <c r="Z134" s="155">
        <f>IF(NOT(SUMIF($W$6:$W134,1,$I$6:$I134)=0),(SUMIF($W$6:$W134,7,$F$6:$F134)-SUMIF($AE$6:$AE134,7,$F$6:$F134))/ABS(SUMIF($W$6:$W134,1,$I$6:$I134)),0)</f>
        <v>0</v>
      </c>
      <c r="AA134" s="155">
        <f>IF(NOT(SUMIF($W$6:$W134,1,$I$6:$I134)=0),(SUMIF($W$6:$W134,9,$F$6:$F134)-SUMIF($AE$6:$AE134,9,$F$6:$F134))/ABS(SUMIF($W$6:$W134,1,$I$6:$I134)),0)</f>
        <v>0</v>
      </c>
      <c r="AB134" s="155">
        <f>IF(NOT(SUMIF($W$6:$W134,1,$I$6:$I134)=0),(SUMIF($W$6:$W134,11,$F$6:$F134)-SUMIF($AE$6:$AE134,11,$F$6:$F134))/ABS(SUMIF($W$6:$W134,1,$I$6:$I134)),0)</f>
        <v>0</v>
      </c>
      <c r="AC134" s="155">
        <f>IF(NOT(SUMIF($W$6:$W134,1,$I$6:$I134)=0),(SUMIF($W$6:$W134,13,$F$6:$F134)-SUMIF($AE$6:$AE134,13,$F$6:$F134))/ABS(SUMIF($W$6:$W134,1,$I$6:$I134)),0)</f>
        <v>0</v>
      </c>
      <c r="AD134" s="155">
        <f>IF(SUM($W$6:$W134)+SUM($AE$6:$AE134)=0,0,1-X134-Y134-Z134-AA134-AB134-AC134)</f>
        <v>0</v>
      </c>
      <c r="AE134" s="156">
        <f>IF(AND($D134="S",$E134="T"),1,IF(AND($D134="B",$E134="A"),2,IF(AND($G134="G",$E134="A"),3,IF(AND($G134="G",$E134="D"),4,IF(AND($G134="R",$E134="A"),5,IF(AND($G134="R",$E134="D"),6,IF(AND($G134="C",$E134="A"),7,IF(AND($G134="C",$E134="D"),8,IF(AND($G134="L",$E134="A"),9,IF(AND($G134="L",$E134="D"),10,IF(AND($G134="O",$E134="A"),11,IF(AND($G134="O",$E134="D"),12,IF(AND($G134="V",$E134="A"),13,IF(AND($G134="V",$E134="D"),14,IF(AND($E134="A",$G134="B"),15,0)))))))))))))))</f>
        <v>0</v>
      </c>
      <c r="AF134" s="157">
        <f>IF(AND(D134="B",E134="H"),A134,IF(AND(G134="B",OR(E134="A",E134="D")),A134,0))</f>
        <v>0</v>
      </c>
    </row>
    <row r="135" ht="12.7" customHeight="1">
      <c r="A135" s="143">
        <f>IF($E135="H",-$F135,IF($E135="T",$F135,IF(AND($E135="A",$G135="B"),$F135,IF(AND(E135="D",G135="B"),F135*0.8,0))))</f>
        <v>0</v>
      </c>
      <c r="B135" s="144">
        <f>$B134-$A135</f>
        <v>0</v>
      </c>
      <c r="C135" s="144">
        <f>IF(OR($E135="Z",AND($E135="H",$D135="B")),$F135,IF(AND($D135="B",$E135="Ü"),-$F135,IF($E135="X",$F135*$AD135,IF(AND(E135="D",G135="B"),F135*0.2,IF(AND(D135="S",E135="H"),$F135*H135/100,0)))))</f>
        <v>0</v>
      </c>
      <c r="D135" s="145"/>
      <c r="E135" s="146"/>
      <c r="F135" s="147">
        <f>IF(AND(D135="G",E135="S"),ROUND(SUM($L$6:$L134)*H135/100,-2),IF(AND(D135="R",E135="S"),ROUND(SUM(N$6:N134)*H135/100,-2),IF(AND(D135="C",E135="S"),ROUND(SUM(P$6:P134)*H135/100,-2),IF(AND(D135="L",E135="S"),ROUND(SUM(R$6:R134)*H135/100,-2),IF(AND(D135="O",E135="S"),ROUND(SUM(T$6:T134)*H135/100,-2),IF(AND(D135="V",E135="S"),ROUND(SUM(V$6:V134)*H135/100,-2),IF(AND(D135="G",E135="Z"),ABS(ROUND(SUM(K$6:K134)*H135/100,-2)),IF(AND(D135="R",E135="Z"),ABS(ROUND(SUM(M$6:M134)*H135/100,-2)),IF(AND(D135="C",E135="Z"),ABS(ROUND(SUM(O$6:O134)*H135/100,-2)),IF(AND(D135="L",E135="Z"),ABS(ROUND(SUM(Q$6:Q134)*H135/100,-2)),IF(AND(D135="O",E135="Z"),ABS(ROUND(SUM(S$6:S134)*H135/100,-2)),IF(AND(D135="V",E135="Z"),ABS(ROUND(SUM(U$6:U134)*H135/100,-2)),IF(E135="X",ABS(ROUND(SUM(I$6:I134)*H135/100,-2)),IF(AND(D135="B",E135="H"),80000,0))))))))))))))</f>
        <v>0</v>
      </c>
      <c r="G135" s="148"/>
      <c r="H135" s="149">
        <f>IF(AND(E134="S"),H133,H134)</f>
        <v>5</v>
      </c>
      <c r="I135" s="144">
        <f>IF(AND($D135="S",$E135="H"),-$F135,IF(AND($D135="S",$E135="T"),$F135,0))</f>
        <v>0</v>
      </c>
      <c r="J135" s="150">
        <f>IF(AND($D135="S",OR($E135="Ü",$E135="T",$E135="A",$E135="D")),-$F135,IF(AND($G135="S",$E135="Ü"),$F135,IF(E135="S",$F135,IF(AND(D135="S",E135="H"),$F135*(100-H135)/100,IF(E135="X",-F135,0)))))</f>
        <v>0</v>
      </c>
      <c r="K135" s="151">
        <f>IF(AND($D135="G",$E135="H"),-$F135,IF(AND($D135="G",$E135="T"),$F135,0))</f>
        <v>0</v>
      </c>
      <c r="L135" s="152">
        <f>IF(AND($D135="G",$E135="H"),$F135,IF(AND($D135="G",NOT($E135="H")),-$F135,IF($G135="G",$F135,IF(AND($E135="B",NOT($D135="G")),$F135/($G$1-1),IF($E135="X",$F135*X135,0)))))</f>
        <v>0</v>
      </c>
      <c r="M135" s="153">
        <f>IF(AND($D135="R",$E135="H"),-$F135,IF(AND($D135="R",$E135="T"),$F135,0))</f>
        <v>0</v>
      </c>
      <c r="N135" s="152">
        <f>IF(AND($D135="R",$E135="H"),$F135,IF(AND($D135="R",NOT($E135="H")),-$F135,IF($G135="R",$F135,IF(AND($E135="B",NOT($D135="R")),$F135/($G$1-1),IF($E135="X",$F135*Y135,0)))))</f>
        <v>0</v>
      </c>
      <c r="O135" s="153">
        <f>IF(AND($D135="C",$E135="H"),-$F135,IF(AND($D135="C",$E135="T"),$F135,0))</f>
        <v>0</v>
      </c>
      <c r="P135" s="152">
        <f>IF($G$1&lt;3,0,IF(AND($D135="C",$E135="H"),$F135,IF(AND($D135="C",NOT($E135="H")),-$F135,IF($G135="C",$F135,IF(AND($E135="B",NOT($D135="C")),$F135/($G$1-1),IF($E135="X",$F135*Z135,0))))))</f>
        <v>0</v>
      </c>
      <c r="Q135" s="153">
        <f>IF(AND($D135="L",$E135="H"),-$F135,IF(AND($D135="L",$E135="T"),$F135,0))</f>
        <v>0</v>
      </c>
      <c r="R135" s="152">
        <f>IF($G$1&lt;4,0,IF(AND($D135="L",$E135="H"),$F135,IF(AND($D135="L",NOT($E135="H")),-$F135,IF($G135="L",$F135,IF(AND($E135="B",NOT($D135="L")),$F135/($G$1-1),IF($E135="X",$F135*AA135,0))))))</f>
        <v>0</v>
      </c>
      <c r="S135" s="153">
        <f>IF(AND($D135="O",$E135="H"),-$F135,IF(AND($D135="O",$E135="T"),$F135,0))</f>
        <v>0</v>
      </c>
      <c r="T135" s="152">
        <f>IF($G$1&lt;5,0,IF(AND($D135="O",$E135="H"),$F135,IF(AND($D135="O",NOT($E135="H")),-$F135,IF($G135="O",$F135,IF(AND($E135="B",NOT($D135="O")),$F135/($G$1-1),IF($E135="X",$F135*AB135,0))))))</f>
        <v>0</v>
      </c>
      <c r="U135" s="153">
        <f>IF(AND($D135="V",$E135="H"),-$F135,IF(AND($D135="V",$E135="T"),$F135,0))</f>
        <v>0</v>
      </c>
      <c r="V135" s="152">
        <f>IF($G$1&lt;6,0,IF(AND($D135="V",$E135="H"),$F135,IF(AND($D135="V",NOT($E135="H")),-$F135,IF($G135="V",$F135,IF(AND($E135="B",NOT($D135="V")),$F135/($G$1-1),IF($E135="X",($F135*AC135)-#REF!,0))))))</f>
        <v>0</v>
      </c>
      <c r="W135" s="158">
        <f>IF(AND(D135="S",E135="H"),1,IF(AND(D135="B",E135="H"),2,IF(AND(D135="G",E135="A"),3,IF(AND(D135="G",E135="D"),4,IF(AND(D135="R",E135="A"),5,IF(AND(D135="R",E135="D"),6,IF(AND(D135="C",E135="A"),7,IF(AND(D135="C",E135="D"),8,IF(AND(D135="L",E135="A"),9,IF(AND(D135="L",E135="D"),10,IF(AND(D135="O",E135="A"),11,IF(AND(D135="O",E135="D"),12,IF(AND(D135="V",E135="A"),13,IF(AND(D135="V",E135="D"),14,0))))))))))))))</f>
        <v>0</v>
      </c>
      <c r="X135" s="159">
        <f>IF(NOT(SUMIF($W$6:$W135,1,$I$6:$I135)=0),(SUMIF($W$6:$W135,3,$F$6:$F135)-SUMIF($AE$6:$AE135,3,$F$6:$F135))/ABS(SUMIF($W$6:$W135,1,$I$6:$I135)),0)</f>
        <v>0</v>
      </c>
      <c r="Y135" s="159">
        <f>IF(NOT(SUMIF($W$6:$W135,1,$I$6:$I135)=0),(SUMIF($W$6:$W135,5,$F$6:$F135)-SUMIF($AE$6:$AE135,5,$F$6:$F135))/ABS(SUMIF($W$6:$W135,1,$I$6:$I135)),0)</f>
        <v>0</v>
      </c>
      <c r="Z135" s="159">
        <f>IF(NOT(SUMIF($W$6:$W135,1,$I$6:$I135)=0),(SUMIF($W$6:$W135,7,$F$6:$F135)-SUMIF($AE$6:$AE135,7,$F$6:$F135))/ABS(SUMIF($W$6:$W135,1,$I$6:$I135)),0)</f>
        <v>0</v>
      </c>
      <c r="AA135" s="159">
        <f>IF(NOT(SUMIF($W$6:$W135,1,$I$6:$I135)=0),(SUMIF($W$6:$W135,9,$F$6:$F135)-SUMIF($AE$6:$AE135,9,$F$6:$F135))/ABS(SUMIF($W$6:$W135,1,$I$6:$I135)),0)</f>
        <v>0</v>
      </c>
      <c r="AB135" s="159">
        <f>IF(NOT(SUMIF($W$6:$W135,1,$I$6:$I135)=0),(SUMIF($W$6:$W135,11,$F$6:$F135)-SUMIF($AE$6:$AE135,11,$F$6:$F135))/ABS(SUMIF($W$6:$W135,1,$I$6:$I135)),0)</f>
        <v>0</v>
      </c>
      <c r="AC135" s="159">
        <f>IF(NOT(SUMIF($W$6:$W135,1,$I$6:$I135)=0),(SUMIF($W$6:$W135,13,$F$6:$F135)-SUMIF($AE$6:$AE135,13,$F$6:$F135))/ABS(SUMIF($W$6:$W135,1,$I$6:$I135)),0)</f>
        <v>0</v>
      </c>
      <c r="AD135" s="159">
        <f>IF(SUM($W$6:$W135)+SUM($AE$6:$AE135)=0,0,1-X135-Y135-Z135-AA135-AB135-AC135)</f>
        <v>0</v>
      </c>
      <c r="AE135" s="160">
        <f>IF(AND($D135="S",$E135="T"),1,IF(AND($D135="B",$E135="A"),2,IF(AND($G135="G",$E135="A"),3,IF(AND($G135="G",$E135="D"),4,IF(AND($G135="R",$E135="A"),5,IF(AND($G135="R",$E135="D"),6,IF(AND($G135="C",$E135="A"),7,IF(AND($G135="C",$E135="D"),8,IF(AND($G135="L",$E135="A"),9,IF(AND($G135="L",$E135="D"),10,IF(AND($G135="O",$E135="A"),11,IF(AND($G135="O",$E135="D"),12,IF(AND($G135="V",$E135="A"),13,IF(AND($G135="V",$E135="D"),14,IF(AND($E135="A",$G135="B"),15,0)))))))))))))))</f>
        <v>0</v>
      </c>
      <c r="AF135" s="161">
        <f>IF(AND(D135="B",E135="H"),A135,IF(AND(G135="B",OR(E135="A",E135="D")),A135,0))</f>
        <v>0</v>
      </c>
    </row>
    <row r="136" ht="12.7" customHeight="1">
      <c r="A136" s="143">
        <f>IF($E136="H",-$F136,IF($E136="T",$F136,IF(AND($E136="A",$G136="B"),$F136,IF(AND(E136="D",G136="B"),F136*0.8,0))))</f>
        <v>0</v>
      </c>
      <c r="B136" s="144">
        <f>$B135-$A136</f>
        <v>0</v>
      </c>
      <c r="C136" s="144">
        <f>IF(OR($E136="Z",AND($E136="H",$D136="B")),$F136,IF(AND($D136="B",$E136="Ü"),-$F136,IF($E136="X",$F136*$AD136,IF(AND(E136="D",G136="B"),F136*0.2,IF(AND(D136="S",E136="H"),$F136*H136/100,0)))))</f>
        <v>0</v>
      </c>
      <c r="D136" s="145"/>
      <c r="E136" s="146"/>
      <c r="F136" s="147">
        <f>IF(AND(D136="G",E136="S"),ROUND(SUM($L$6:$L135)*H136/100,-2),IF(AND(D136="R",E136="S"),ROUND(SUM(N$6:N135)*H136/100,-2),IF(AND(D136="C",E136="S"),ROUND(SUM(P$6:P135)*H136/100,-2),IF(AND(D136="L",E136="S"),ROUND(SUM(R$6:R135)*H136/100,-2),IF(AND(D136="O",E136="S"),ROUND(SUM(T$6:T135)*H136/100,-2),IF(AND(D136="V",E136="S"),ROUND(SUM(V$6:V135)*H136/100,-2),IF(AND(D136="G",E136="Z"),ABS(ROUND(SUM(K$6:K135)*H136/100,-2)),IF(AND(D136="R",E136="Z"),ABS(ROUND(SUM(M$6:M135)*H136/100,-2)),IF(AND(D136="C",E136="Z"),ABS(ROUND(SUM(O$6:O135)*H136/100,-2)),IF(AND(D136="L",E136="Z"),ABS(ROUND(SUM(Q$6:Q135)*H136/100,-2)),IF(AND(D136="O",E136="Z"),ABS(ROUND(SUM(S$6:S135)*H136/100,-2)),IF(AND(D136="V",E136="Z"),ABS(ROUND(SUM(U$6:U135)*H136/100,-2)),IF(E136="X",ABS(ROUND(SUM(I$6:I135)*H136/100,-2)),IF(AND(D136="B",E136="H"),80000,0))))))))))))))</f>
        <v>0</v>
      </c>
      <c r="G136" s="148"/>
      <c r="H136" s="149">
        <f>IF(AND(E135="S"),H134,H135)</f>
        <v>5</v>
      </c>
      <c r="I136" s="144">
        <f>IF(AND($D136="S",$E136="H"),-$F136,IF(AND($D136="S",$E136="T"),$F136,0))</f>
        <v>0</v>
      </c>
      <c r="J136" s="150">
        <f>IF(AND($D136="S",OR($E136="Ü",$E136="T",$E136="A",$E136="D")),-$F136,IF(AND($G136="S",$E136="Ü"),$F136,IF(E136="S",$F136,IF(AND(D136="S",E136="H"),$F136*(100-H136)/100,IF(E136="X",-F136,0)))))</f>
        <v>0</v>
      </c>
      <c r="K136" s="151">
        <f>IF(AND($D136="G",$E136="H"),-$F136,IF(AND($D136="G",$E136="T"),$F136,0))</f>
        <v>0</v>
      </c>
      <c r="L136" s="152">
        <f>IF(AND($D136="G",$E136="H"),$F136,IF(AND($D136="G",NOT($E136="H")),-$F136,IF($G136="G",$F136,IF(AND($E136="B",NOT($D136="G")),$F136/($G$1-1),IF($E136="X",$F136*X136,0)))))</f>
        <v>0</v>
      </c>
      <c r="M136" s="153">
        <f>IF(AND($D136="R",$E136="H"),-$F136,IF(AND($D136="R",$E136="T"),$F136,0))</f>
        <v>0</v>
      </c>
      <c r="N136" s="152">
        <f>IF(AND($D136="R",$E136="H"),$F136,IF(AND($D136="R",NOT($E136="H")),-$F136,IF($G136="R",$F136,IF(AND($E136="B",NOT($D136="R")),$F136/($G$1-1),IF($E136="X",$F136*Y136,0)))))</f>
        <v>0</v>
      </c>
      <c r="O136" s="153">
        <f>IF(AND($D136="C",$E136="H"),-$F136,IF(AND($D136="C",$E136="T"),$F136,0))</f>
        <v>0</v>
      </c>
      <c r="P136" s="152">
        <f>IF($G$1&lt;3,0,IF(AND($D136="C",$E136="H"),$F136,IF(AND($D136="C",NOT($E136="H")),-$F136,IF($G136="C",$F136,IF(AND($E136="B",NOT($D136="C")),$F136/($G$1-1),IF($E136="X",$F136*Z136,0))))))</f>
        <v>0</v>
      </c>
      <c r="Q136" s="153">
        <f>IF(AND($D136="L",$E136="H"),-$F136,IF(AND($D136="L",$E136="T"),$F136,0))</f>
        <v>0</v>
      </c>
      <c r="R136" s="152">
        <f>IF($G$1&lt;4,0,IF(AND($D136="L",$E136="H"),$F136,IF(AND($D136="L",NOT($E136="H")),-$F136,IF($G136="L",$F136,IF(AND($E136="B",NOT($D136="L")),$F136/($G$1-1),IF($E136="X",$F136*AA136,0))))))</f>
        <v>0</v>
      </c>
      <c r="S136" s="153">
        <f>IF(AND($D136="O",$E136="H"),-$F136,IF(AND($D136="O",$E136="T"),$F136,0))</f>
        <v>0</v>
      </c>
      <c r="T136" s="152">
        <f>IF($G$1&lt;5,0,IF(AND($D136="O",$E136="H"),$F136,IF(AND($D136="O",NOT($E136="H")),-$F136,IF($G136="O",$F136,IF(AND($E136="B",NOT($D136="O")),$F136/($G$1-1),IF($E136="X",$F136*AB136,0))))))</f>
        <v>0</v>
      </c>
      <c r="U136" s="153">
        <f>IF(AND($D136="V",$E136="H"),-$F136,IF(AND($D136="V",$E136="T"),$F136,0))</f>
        <v>0</v>
      </c>
      <c r="V136" s="152">
        <f>IF($G$1&lt;6,0,IF(AND($D136="V",$E136="H"),$F136,IF(AND($D136="V",NOT($E136="H")),-$F136,IF($G136="V",$F136,IF(AND($E136="B",NOT($D136="V")),$F136/($G$1-1),IF($E136="X",($F136*AC136)-#REF!,0))))))</f>
        <v>0</v>
      </c>
      <c r="W136" s="154">
        <f>IF(AND(D136="S",E136="H"),1,IF(AND(D136="B",E136="H"),2,IF(AND(D136="G",E136="A"),3,IF(AND(D136="G",E136="D"),4,IF(AND(D136="R",E136="A"),5,IF(AND(D136="R",E136="D"),6,IF(AND(D136="C",E136="A"),7,IF(AND(D136="C",E136="D"),8,IF(AND(D136="L",E136="A"),9,IF(AND(D136="L",E136="D"),10,IF(AND(D136="O",E136="A"),11,IF(AND(D136="O",E136="D"),12,IF(AND(D136="V",E136="A"),13,IF(AND(D136="V",E136="D"),14,0))))))))))))))</f>
        <v>0</v>
      </c>
      <c r="X136" s="155">
        <f>IF(NOT(SUMIF($W$6:$W136,1,$I$6:$I136)=0),(SUMIF($W$6:$W136,3,$F$6:$F136)-SUMIF($AE$6:$AE136,3,$F$6:$F136))/ABS(SUMIF($W$6:$W136,1,$I$6:$I136)),0)</f>
        <v>0</v>
      </c>
      <c r="Y136" s="155">
        <f>IF(NOT(SUMIF($W$6:$W136,1,$I$6:$I136)=0),(SUMIF($W$6:$W136,5,$F$6:$F136)-SUMIF($AE$6:$AE136,5,$F$6:$F136))/ABS(SUMIF($W$6:$W136,1,$I$6:$I136)),0)</f>
        <v>0</v>
      </c>
      <c r="Z136" s="155">
        <f>IF(NOT(SUMIF($W$6:$W136,1,$I$6:$I136)=0),(SUMIF($W$6:$W136,7,$F$6:$F136)-SUMIF($AE$6:$AE136,7,$F$6:$F136))/ABS(SUMIF($W$6:$W136,1,$I$6:$I136)),0)</f>
        <v>0</v>
      </c>
      <c r="AA136" s="155">
        <f>IF(NOT(SUMIF($W$6:$W136,1,$I$6:$I136)=0),(SUMIF($W$6:$W136,9,$F$6:$F136)-SUMIF($AE$6:$AE136,9,$F$6:$F136))/ABS(SUMIF($W$6:$W136,1,$I$6:$I136)),0)</f>
        <v>0</v>
      </c>
      <c r="AB136" s="155">
        <f>IF(NOT(SUMIF($W$6:$W136,1,$I$6:$I136)=0),(SUMIF($W$6:$W136,11,$F$6:$F136)-SUMIF($AE$6:$AE136,11,$F$6:$F136))/ABS(SUMIF($W$6:$W136,1,$I$6:$I136)),0)</f>
        <v>0</v>
      </c>
      <c r="AC136" s="155">
        <f>IF(NOT(SUMIF($W$6:$W136,1,$I$6:$I136)=0),(SUMIF($W$6:$W136,13,$F$6:$F136)-SUMIF($AE$6:$AE136,13,$F$6:$F136))/ABS(SUMIF($W$6:$W136,1,$I$6:$I136)),0)</f>
        <v>0</v>
      </c>
      <c r="AD136" s="155">
        <f>IF(SUM($W$6:$W136)+SUM($AE$6:$AE136)=0,0,1-X136-Y136-Z136-AA136-AB136-AC136)</f>
        <v>0</v>
      </c>
      <c r="AE136" s="156">
        <f>IF(AND($D136="S",$E136="T"),1,IF(AND($D136="B",$E136="A"),2,IF(AND($G136="G",$E136="A"),3,IF(AND($G136="G",$E136="D"),4,IF(AND($G136="R",$E136="A"),5,IF(AND($G136="R",$E136="D"),6,IF(AND($G136="C",$E136="A"),7,IF(AND($G136="C",$E136="D"),8,IF(AND($G136="L",$E136="A"),9,IF(AND($G136="L",$E136="D"),10,IF(AND($G136="O",$E136="A"),11,IF(AND($G136="O",$E136="D"),12,IF(AND($G136="V",$E136="A"),13,IF(AND($G136="V",$E136="D"),14,IF(AND($E136="A",$G136="B"),15,0)))))))))))))))</f>
        <v>0</v>
      </c>
      <c r="AF136" s="157">
        <f>IF(AND(D136="B",E136="H"),A136,IF(AND(G136="B",OR(E136="A",E136="D")),A136,0))</f>
        <v>0</v>
      </c>
    </row>
    <row r="137" ht="12.7" customHeight="1">
      <c r="A137" s="143">
        <f>IF($E137="H",-$F137,IF($E137="T",$F137,IF(AND($E137="A",$G137="B"),$F137,IF(AND(E137="D",G137="B"),F137*0.8,0))))</f>
        <v>0</v>
      </c>
      <c r="B137" s="144">
        <f>$B136-$A137</f>
        <v>0</v>
      </c>
      <c r="C137" s="144">
        <f>IF(OR($E137="Z",AND($E137="H",$D137="B")),$F137,IF(AND($D137="B",$E137="Ü"),-$F137,IF($E137="X",$F137*$AD137,IF(AND(E137="D",G137="B"),F137*0.2,IF(AND(D137="S",E137="H"),$F137*H137/100,0)))))</f>
        <v>0</v>
      </c>
      <c r="D137" s="145"/>
      <c r="E137" s="146"/>
      <c r="F137" s="147">
        <f>IF(AND(D137="G",E137="S"),ROUND(SUM($L$6:$L136)*H137/100,-2),IF(AND(D137="R",E137="S"),ROUND(SUM(N$6:N136)*H137/100,-2),IF(AND(D137="C",E137="S"),ROUND(SUM(P$6:P136)*H137/100,-2),IF(AND(D137="L",E137="S"),ROUND(SUM(R$6:R136)*H137/100,-2),IF(AND(D137="O",E137="S"),ROUND(SUM(T$6:T136)*H137/100,-2),IF(AND(D137="V",E137="S"),ROUND(SUM(V$6:V136)*H137/100,-2),IF(AND(D137="G",E137="Z"),ABS(ROUND(SUM(K$6:K136)*H137/100,-2)),IF(AND(D137="R",E137="Z"),ABS(ROUND(SUM(M$6:M136)*H137/100,-2)),IF(AND(D137="C",E137="Z"),ABS(ROUND(SUM(O$6:O136)*H137/100,-2)),IF(AND(D137="L",E137="Z"),ABS(ROUND(SUM(Q$6:Q136)*H137/100,-2)),IF(AND(D137="O",E137="Z"),ABS(ROUND(SUM(S$6:S136)*H137/100,-2)),IF(AND(D137="V",E137="Z"),ABS(ROUND(SUM(U$6:U136)*H137/100,-2)),IF(E137="X",ABS(ROUND(SUM(I$6:I136)*H137/100,-2)),IF(AND(D137="B",E137="H"),80000,0))))))))))))))</f>
        <v>0</v>
      </c>
      <c r="G137" s="148"/>
      <c r="H137" s="149">
        <f>IF(AND(E136="S"),H135,H136)</f>
        <v>5</v>
      </c>
      <c r="I137" s="144">
        <f>IF(AND($D137="S",$E137="H"),-$F137,IF(AND($D137="S",$E137="T"),$F137,0))</f>
        <v>0</v>
      </c>
      <c r="J137" s="150">
        <f>IF(AND($D137="S",OR($E137="Ü",$E137="T",$E137="A",$E137="D")),-$F137,IF(AND($G137="S",$E137="Ü"),$F137,IF(E137="S",$F137,IF(AND(D137="S",E137="H"),$F137*(100-H137)/100,IF(E137="X",-F137,0)))))</f>
        <v>0</v>
      </c>
      <c r="K137" s="151">
        <f>IF(AND($D137="G",$E137="H"),-$F137,IF(AND($D137="G",$E137="T"),$F137,0))</f>
        <v>0</v>
      </c>
      <c r="L137" s="152">
        <f>IF(AND($D137="G",$E137="H"),$F137,IF(AND($D137="G",NOT($E137="H")),-$F137,IF($G137="G",$F137,IF(AND($E137="B",NOT($D137="G")),$F137/($G$1-1),IF($E137="X",$F137*X137,0)))))</f>
        <v>0</v>
      </c>
      <c r="M137" s="153">
        <f>IF(AND($D137="R",$E137="H"),-$F137,IF(AND($D137="R",$E137="T"),$F137,0))</f>
        <v>0</v>
      </c>
      <c r="N137" s="152">
        <f>IF(AND($D137="R",$E137="H"),$F137,IF(AND($D137="R",NOT($E137="H")),-$F137,IF($G137="R",$F137,IF(AND($E137="B",NOT($D137="R")),$F137/($G$1-1),IF($E137="X",$F137*Y137,0)))))</f>
        <v>0</v>
      </c>
      <c r="O137" s="153">
        <f>IF(AND($D137="C",$E137="H"),-$F137,IF(AND($D137="C",$E137="T"),$F137,0))</f>
        <v>0</v>
      </c>
      <c r="P137" s="152">
        <f>IF($G$1&lt;3,0,IF(AND($D137="C",$E137="H"),$F137,IF(AND($D137="C",NOT($E137="H")),-$F137,IF($G137="C",$F137,IF(AND($E137="B",NOT($D137="C")),$F137/($G$1-1),IF($E137="X",$F137*Z137,0))))))</f>
        <v>0</v>
      </c>
      <c r="Q137" s="153">
        <f>IF(AND($D137="L",$E137="H"),-$F137,IF(AND($D137="L",$E137="T"),$F137,0))</f>
        <v>0</v>
      </c>
      <c r="R137" s="152">
        <f>IF($G$1&lt;4,0,IF(AND($D137="L",$E137="H"),$F137,IF(AND($D137="L",NOT($E137="H")),-$F137,IF($G137="L",$F137,IF(AND($E137="B",NOT($D137="L")),$F137/($G$1-1),IF($E137="X",$F137*AA137,0))))))</f>
        <v>0</v>
      </c>
      <c r="S137" s="153">
        <f>IF(AND($D137="O",$E137="H"),-$F137,IF(AND($D137="O",$E137="T"),$F137,0))</f>
        <v>0</v>
      </c>
      <c r="T137" s="152">
        <f>IF($G$1&lt;5,0,IF(AND($D137="O",$E137="H"),$F137,IF(AND($D137="O",NOT($E137="H")),-$F137,IF($G137="O",$F137,IF(AND($E137="B",NOT($D137="O")),$F137/($G$1-1),IF($E137="X",$F137*AB137,0))))))</f>
        <v>0</v>
      </c>
      <c r="U137" s="153">
        <f>IF(AND($D137="V",$E137="H"),-$F137,IF(AND($D137="V",$E137="T"),$F137,0))</f>
        <v>0</v>
      </c>
      <c r="V137" s="152">
        <f>IF($G$1&lt;6,0,IF(AND($D137="V",$E137="H"),$F137,IF(AND($D137="V",NOT($E137="H")),-$F137,IF($G137="V",$F137,IF(AND($E137="B",NOT($D137="V")),$F137/($G$1-1),IF($E137="X",($F137*AC137)-#REF!,0))))))</f>
        <v>0</v>
      </c>
      <c r="W137" s="158">
        <f>IF(AND(D137="S",E137="H"),1,IF(AND(D137="B",E137="H"),2,IF(AND(D137="G",E137="A"),3,IF(AND(D137="G",E137="D"),4,IF(AND(D137="R",E137="A"),5,IF(AND(D137="R",E137="D"),6,IF(AND(D137="C",E137="A"),7,IF(AND(D137="C",E137="D"),8,IF(AND(D137="L",E137="A"),9,IF(AND(D137="L",E137="D"),10,IF(AND(D137="O",E137="A"),11,IF(AND(D137="O",E137="D"),12,IF(AND(D137="V",E137="A"),13,IF(AND(D137="V",E137="D"),14,0))))))))))))))</f>
        <v>0</v>
      </c>
      <c r="X137" s="159">
        <f>IF(NOT(SUMIF($W$6:$W137,1,$I$6:$I137)=0),(SUMIF($W$6:$W137,3,$F$6:$F137)-SUMIF($AE$6:$AE137,3,$F$6:$F137))/ABS(SUMIF($W$6:$W137,1,$I$6:$I137)),0)</f>
        <v>0</v>
      </c>
      <c r="Y137" s="159">
        <f>IF(NOT(SUMIF($W$6:$W137,1,$I$6:$I137)=0),(SUMIF($W$6:$W137,5,$F$6:$F137)-SUMIF($AE$6:$AE137,5,$F$6:$F137))/ABS(SUMIF($W$6:$W137,1,$I$6:$I137)),0)</f>
        <v>0</v>
      </c>
      <c r="Z137" s="159">
        <f>IF(NOT(SUMIF($W$6:$W137,1,$I$6:$I137)=0),(SUMIF($W$6:$W137,7,$F$6:$F137)-SUMIF($AE$6:$AE137,7,$F$6:$F137))/ABS(SUMIF($W$6:$W137,1,$I$6:$I137)),0)</f>
        <v>0</v>
      </c>
      <c r="AA137" s="159">
        <f>IF(NOT(SUMIF($W$6:$W137,1,$I$6:$I137)=0),(SUMIF($W$6:$W137,9,$F$6:$F137)-SUMIF($AE$6:$AE137,9,$F$6:$F137))/ABS(SUMIF($W$6:$W137,1,$I$6:$I137)),0)</f>
        <v>0</v>
      </c>
      <c r="AB137" s="159">
        <f>IF(NOT(SUMIF($W$6:$W137,1,$I$6:$I137)=0),(SUMIF($W$6:$W137,11,$F$6:$F137)-SUMIF($AE$6:$AE137,11,$F$6:$F137))/ABS(SUMIF($W$6:$W137,1,$I$6:$I137)),0)</f>
        <v>0</v>
      </c>
      <c r="AC137" s="159">
        <f>IF(NOT(SUMIF($W$6:$W137,1,$I$6:$I137)=0),(SUMIF($W$6:$W137,13,$F$6:$F137)-SUMIF($AE$6:$AE137,13,$F$6:$F137))/ABS(SUMIF($W$6:$W137,1,$I$6:$I137)),0)</f>
        <v>0</v>
      </c>
      <c r="AD137" s="159">
        <f>IF(SUM($W$6:$W137)+SUM($AE$6:$AE137)=0,0,1-X137-Y137-Z137-AA137-AB137-AC137)</f>
        <v>0</v>
      </c>
      <c r="AE137" s="160">
        <f>IF(AND($D137="S",$E137="T"),1,IF(AND($D137="B",$E137="A"),2,IF(AND($G137="G",$E137="A"),3,IF(AND($G137="G",$E137="D"),4,IF(AND($G137="R",$E137="A"),5,IF(AND($G137="R",$E137="D"),6,IF(AND($G137="C",$E137="A"),7,IF(AND($G137="C",$E137="D"),8,IF(AND($G137="L",$E137="A"),9,IF(AND($G137="L",$E137="D"),10,IF(AND($G137="O",$E137="A"),11,IF(AND($G137="O",$E137="D"),12,IF(AND($G137="V",$E137="A"),13,IF(AND($G137="V",$E137="D"),14,IF(AND($E137="A",$G137="B"),15,0)))))))))))))))</f>
        <v>0</v>
      </c>
      <c r="AF137" s="161">
        <f>IF(AND(D137="B",E137="H"),A137,IF(AND(G137="B",OR(E137="A",E137="D")),A137,0))</f>
        <v>0</v>
      </c>
    </row>
    <row r="138" ht="12.7" customHeight="1">
      <c r="A138" s="143">
        <f>IF($E138="H",-$F138,IF($E138="T",$F138,IF(AND($E138="A",$G138="B"),$F138,IF(AND(E138="D",G138="B"),F138*0.8,0))))</f>
        <v>0</v>
      </c>
      <c r="B138" s="144">
        <f>$B137-$A138</f>
        <v>0</v>
      </c>
      <c r="C138" s="144">
        <f>IF(OR($E138="Z",AND($E138="H",$D138="B")),$F138,IF(AND($D138="B",$E138="Ü"),-$F138,IF($E138="X",$F138*$AD138,IF(AND(E138="D",G138="B"),F138*0.2,IF(AND(D138="S",E138="H"),$F138*H138/100,0)))))</f>
        <v>0</v>
      </c>
      <c r="D138" s="145"/>
      <c r="E138" s="146"/>
      <c r="F138" s="147">
        <f>IF(AND(D138="G",E138="S"),ROUND(SUM($L$6:$L137)*H138/100,-2),IF(AND(D138="R",E138="S"),ROUND(SUM(N$6:N137)*H138/100,-2),IF(AND(D138="C",E138="S"),ROUND(SUM(P$6:P137)*H138/100,-2),IF(AND(D138="L",E138="S"),ROUND(SUM(R$6:R137)*H138/100,-2),IF(AND(D138="O",E138="S"),ROUND(SUM(T$6:T137)*H138/100,-2),IF(AND(D138="V",E138="S"),ROUND(SUM(V$6:V137)*H138/100,-2),IF(AND(D138="G",E138="Z"),ABS(ROUND(SUM(K$6:K137)*H138/100,-2)),IF(AND(D138="R",E138="Z"),ABS(ROUND(SUM(M$6:M137)*H138/100,-2)),IF(AND(D138="C",E138="Z"),ABS(ROUND(SUM(O$6:O137)*H138/100,-2)),IF(AND(D138="L",E138="Z"),ABS(ROUND(SUM(Q$6:Q137)*H138/100,-2)),IF(AND(D138="O",E138="Z"),ABS(ROUND(SUM(S$6:S137)*H138/100,-2)),IF(AND(D138="V",E138="Z"),ABS(ROUND(SUM(U$6:U137)*H138/100,-2)),IF(E138="X",ABS(ROUND(SUM(I$6:I137)*H138/100,-2)),IF(AND(D138="B",E138="H"),80000,0))))))))))))))</f>
        <v>0</v>
      </c>
      <c r="G138" s="148"/>
      <c r="H138" s="149">
        <f>IF(AND(E137="S"),H136,H137)</f>
        <v>5</v>
      </c>
      <c r="I138" s="144">
        <f>IF(AND($D138="S",$E138="H"),-$F138,IF(AND($D138="S",$E138="T"),$F138,0))</f>
        <v>0</v>
      </c>
      <c r="J138" s="150">
        <f>IF(AND($D138="S",OR($E138="Ü",$E138="T",$E138="A",$E138="D")),-$F138,IF(AND($G138="S",$E138="Ü"),$F138,IF(E138="S",$F138,IF(AND(D138="S",E138="H"),$F138*(100-H138)/100,IF(E138="X",-F138,0)))))</f>
        <v>0</v>
      </c>
      <c r="K138" s="151">
        <f>IF(AND($D138="G",$E138="H"),-$F138,IF(AND($D138="G",$E138="T"),$F138,0))</f>
        <v>0</v>
      </c>
      <c r="L138" s="152">
        <f>IF(AND($D138="G",$E138="H"),$F138,IF(AND($D138="G",NOT($E138="H")),-$F138,IF($G138="G",$F138,IF(AND($E138="B",NOT($D138="G")),$F138/($G$1-1),IF($E138="X",$F138*X138,0)))))</f>
        <v>0</v>
      </c>
      <c r="M138" s="153">
        <f>IF(AND($D138="R",$E138="H"),-$F138,IF(AND($D138="R",$E138="T"),$F138,0))</f>
        <v>0</v>
      </c>
      <c r="N138" s="152">
        <f>IF(AND($D138="R",$E138="H"),$F138,IF(AND($D138="R",NOT($E138="H")),-$F138,IF($G138="R",$F138,IF(AND($E138="B",NOT($D138="R")),$F138/($G$1-1),IF($E138="X",$F138*Y138,0)))))</f>
        <v>0</v>
      </c>
      <c r="O138" s="153">
        <f>IF(AND($D138="C",$E138="H"),-$F138,IF(AND($D138="C",$E138="T"),$F138,0))</f>
        <v>0</v>
      </c>
      <c r="P138" s="152">
        <f>IF($G$1&lt;3,0,IF(AND($D138="C",$E138="H"),$F138,IF(AND($D138="C",NOT($E138="H")),-$F138,IF($G138="C",$F138,IF(AND($E138="B",NOT($D138="C")),$F138/($G$1-1),IF($E138="X",$F138*Z138,0))))))</f>
        <v>0</v>
      </c>
      <c r="Q138" s="153">
        <f>IF(AND($D138="L",$E138="H"),-$F138,IF(AND($D138="L",$E138="T"),$F138,0))</f>
        <v>0</v>
      </c>
      <c r="R138" s="152">
        <f>IF($G$1&lt;4,0,IF(AND($D138="L",$E138="H"),$F138,IF(AND($D138="L",NOT($E138="H")),-$F138,IF($G138="L",$F138,IF(AND($E138="B",NOT($D138="L")),$F138/($G$1-1),IF($E138="X",$F138*AA138,0))))))</f>
        <v>0</v>
      </c>
      <c r="S138" s="153">
        <f>IF(AND($D138="O",$E138="H"),-$F138,IF(AND($D138="O",$E138="T"),$F138,0))</f>
        <v>0</v>
      </c>
      <c r="T138" s="152">
        <f>IF($G$1&lt;5,0,IF(AND($D138="O",$E138="H"),$F138,IF(AND($D138="O",NOT($E138="H")),-$F138,IF($G138="O",$F138,IF(AND($E138="B",NOT($D138="O")),$F138/($G$1-1),IF($E138="X",$F138*AB138,0))))))</f>
        <v>0</v>
      </c>
      <c r="U138" s="153">
        <f>IF(AND($D138="V",$E138="H"),-$F138,IF(AND($D138="V",$E138="T"),$F138,0))</f>
        <v>0</v>
      </c>
      <c r="V138" s="152">
        <f>IF($G$1&lt;6,0,IF(AND($D138="V",$E138="H"),$F138,IF(AND($D138="V",NOT($E138="H")),-$F138,IF($G138="V",$F138,IF(AND($E138="B",NOT($D138="V")),$F138/($G$1-1),IF($E138="X",($F138*AC138)-#REF!,0))))))</f>
        <v>0</v>
      </c>
      <c r="W138" s="154">
        <f>IF(AND(D138="S",E138="H"),1,IF(AND(D138="B",E138="H"),2,IF(AND(D138="G",E138="A"),3,IF(AND(D138="G",E138="D"),4,IF(AND(D138="R",E138="A"),5,IF(AND(D138="R",E138="D"),6,IF(AND(D138="C",E138="A"),7,IF(AND(D138="C",E138="D"),8,IF(AND(D138="L",E138="A"),9,IF(AND(D138="L",E138="D"),10,IF(AND(D138="O",E138="A"),11,IF(AND(D138="O",E138="D"),12,IF(AND(D138="V",E138="A"),13,IF(AND(D138="V",E138="D"),14,0))))))))))))))</f>
        <v>0</v>
      </c>
      <c r="X138" s="155">
        <f>IF(NOT(SUMIF($W$6:$W138,1,$I$6:$I138)=0),(SUMIF($W$6:$W138,3,$F$6:$F138)-SUMIF($AE$6:$AE138,3,$F$6:$F138))/ABS(SUMIF($W$6:$W138,1,$I$6:$I138)),0)</f>
        <v>0</v>
      </c>
      <c r="Y138" s="155">
        <f>IF(NOT(SUMIF($W$6:$W138,1,$I$6:$I138)=0),(SUMIF($W$6:$W138,5,$F$6:$F138)-SUMIF($AE$6:$AE138,5,$F$6:$F138))/ABS(SUMIF($W$6:$W138,1,$I$6:$I138)),0)</f>
        <v>0</v>
      </c>
      <c r="Z138" s="155">
        <f>IF(NOT(SUMIF($W$6:$W138,1,$I$6:$I138)=0),(SUMIF($W$6:$W138,7,$F$6:$F138)-SUMIF($AE$6:$AE138,7,$F$6:$F138))/ABS(SUMIF($W$6:$W138,1,$I$6:$I138)),0)</f>
        <v>0</v>
      </c>
      <c r="AA138" s="155">
        <f>IF(NOT(SUMIF($W$6:$W138,1,$I$6:$I138)=0),(SUMIF($W$6:$W138,9,$F$6:$F138)-SUMIF($AE$6:$AE138,9,$F$6:$F138))/ABS(SUMIF($W$6:$W138,1,$I$6:$I138)),0)</f>
        <v>0</v>
      </c>
      <c r="AB138" s="155">
        <f>IF(NOT(SUMIF($W$6:$W138,1,$I$6:$I138)=0),(SUMIF($W$6:$W138,11,$F$6:$F138)-SUMIF($AE$6:$AE138,11,$F$6:$F138))/ABS(SUMIF($W$6:$W138,1,$I$6:$I138)),0)</f>
        <v>0</v>
      </c>
      <c r="AC138" s="155">
        <f>IF(NOT(SUMIF($W$6:$W138,1,$I$6:$I138)=0),(SUMIF($W$6:$W138,13,$F$6:$F138)-SUMIF($AE$6:$AE138,13,$F$6:$F138))/ABS(SUMIF($W$6:$W138,1,$I$6:$I138)),0)</f>
        <v>0</v>
      </c>
      <c r="AD138" s="155">
        <f>IF(SUM($W$6:$W138)+SUM($AE$6:$AE138)=0,0,1-X138-Y138-Z138-AA138-AB138-AC138)</f>
        <v>0</v>
      </c>
      <c r="AE138" s="156">
        <f>IF(AND($D138="S",$E138="T"),1,IF(AND($D138="B",$E138="A"),2,IF(AND($G138="G",$E138="A"),3,IF(AND($G138="G",$E138="D"),4,IF(AND($G138="R",$E138="A"),5,IF(AND($G138="R",$E138="D"),6,IF(AND($G138="C",$E138="A"),7,IF(AND($G138="C",$E138="D"),8,IF(AND($G138="L",$E138="A"),9,IF(AND($G138="L",$E138="D"),10,IF(AND($G138="O",$E138="A"),11,IF(AND($G138="O",$E138="D"),12,IF(AND($G138="V",$E138="A"),13,IF(AND($G138="V",$E138="D"),14,IF(AND($E138="A",$G138="B"),15,0)))))))))))))))</f>
        <v>0</v>
      </c>
      <c r="AF138" s="157">
        <f>IF(AND(D138="B",E138="H"),A138,IF(AND(G138="B",OR(E138="A",E138="D")),A138,0))</f>
        <v>0</v>
      </c>
    </row>
    <row r="139" ht="12.7" customHeight="1">
      <c r="A139" s="143">
        <f>IF($E139="H",-$F139,IF($E139="T",$F139,IF(AND($E139="A",$G139="B"),$F139,IF(AND(E139="D",G139="B"),F139*0.8,0))))</f>
        <v>0</v>
      </c>
      <c r="B139" s="144">
        <f>$B138-$A139</f>
        <v>0</v>
      </c>
      <c r="C139" s="144">
        <f>IF(OR($E139="Z",AND($E139="H",$D139="B")),$F139,IF(AND($D139="B",$E139="Ü"),-$F139,IF($E139="X",$F139*$AD139,IF(AND(E139="D",G139="B"),F139*0.2,IF(AND(D139="S",E139="H"),$F139*H139/100,0)))))</f>
        <v>0</v>
      </c>
      <c r="D139" s="145"/>
      <c r="E139" s="146"/>
      <c r="F139" s="147">
        <f>IF(AND(D139="G",E139="S"),ROUND(SUM($L$6:$L138)*H139/100,-2),IF(AND(D139="R",E139="S"),ROUND(SUM(N$6:N138)*H139/100,-2),IF(AND(D139="C",E139="S"),ROUND(SUM(P$6:P138)*H139/100,-2),IF(AND(D139="L",E139="S"),ROUND(SUM(R$6:R138)*H139/100,-2),IF(AND(D139="O",E139="S"),ROUND(SUM(T$6:T138)*H139/100,-2),IF(AND(D139="V",E139="S"),ROUND(SUM(V$6:V138)*H139/100,-2),IF(AND(D139="G",E139="Z"),ABS(ROUND(SUM(K$6:K138)*H139/100,-2)),IF(AND(D139="R",E139="Z"),ABS(ROUND(SUM(M$6:M138)*H139/100,-2)),IF(AND(D139="C",E139="Z"),ABS(ROUND(SUM(O$6:O138)*H139/100,-2)),IF(AND(D139="L",E139="Z"),ABS(ROUND(SUM(Q$6:Q138)*H139/100,-2)),IF(AND(D139="O",E139="Z"),ABS(ROUND(SUM(S$6:S138)*H139/100,-2)),IF(AND(D139="V",E139="Z"),ABS(ROUND(SUM(U$6:U138)*H139/100,-2)),IF(E139="X",ABS(ROUND(SUM(I$6:I138)*H139/100,-2)),IF(AND(D139="B",E139="H"),80000,0))))))))))))))</f>
        <v>0</v>
      </c>
      <c r="G139" s="148"/>
      <c r="H139" s="149">
        <f>IF(AND(E138="S"),H137,H138)</f>
        <v>5</v>
      </c>
      <c r="I139" s="144">
        <f>IF(AND($D139="S",$E139="H"),-$F139,IF(AND($D139="S",$E139="T"),$F139,0))</f>
        <v>0</v>
      </c>
      <c r="J139" s="150">
        <f>IF(AND($D139="S",OR($E139="Ü",$E139="T",$E139="A",$E139="D")),-$F139,IF(AND($G139="S",$E139="Ü"),$F139,IF(E139="S",$F139,IF(AND(D139="S",E139="H"),$F139*(100-H139)/100,IF(E139="X",-F139,0)))))</f>
        <v>0</v>
      </c>
      <c r="K139" s="151">
        <f>IF(AND($D139="G",$E139="H"),-$F139,IF(AND($D139="G",$E139="T"),$F139,0))</f>
        <v>0</v>
      </c>
      <c r="L139" s="152">
        <f>IF(AND($D139="G",$E139="H"),$F139,IF(AND($D139="G",NOT($E139="H")),-$F139,IF($G139="G",$F139,IF(AND($E139="B",NOT($D139="G")),$F139/($G$1-1),IF($E139="X",$F139*X139,0)))))</f>
        <v>0</v>
      </c>
      <c r="M139" s="153">
        <f>IF(AND($D139="R",$E139="H"),-$F139,IF(AND($D139="R",$E139="T"),$F139,0))</f>
        <v>0</v>
      </c>
      <c r="N139" s="152">
        <f>IF(AND($D139="R",$E139="H"),$F139,IF(AND($D139="R",NOT($E139="H")),-$F139,IF($G139="R",$F139,IF(AND($E139="B",NOT($D139="R")),$F139/($G$1-1),IF($E139="X",$F139*Y139,0)))))</f>
        <v>0</v>
      </c>
      <c r="O139" s="153">
        <f>IF(AND($D139="C",$E139="H"),-$F139,IF(AND($D139="C",$E139="T"),$F139,0))</f>
        <v>0</v>
      </c>
      <c r="P139" s="152">
        <f>IF($G$1&lt;3,0,IF(AND($D139="C",$E139="H"),$F139,IF(AND($D139="C",NOT($E139="H")),-$F139,IF($G139="C",$F139,IF(AND($E139="B",NOT($D139="C")),$F139/($G$1-1),IF($E139="X",$F139*Z139,0))))))</f>
        <v>0</v>
      </c>
      <c r="Q139" s="153">
        <f>IF(AND($D139="L",$E139="H"),-$F139,IF(AND($D139="L",$E139="T"),$F139,0))</f>
        <v>0</v>
      </c>
      <c r="R139" s="152">
        <f>IF($G$1&lt;4,0,IF(AND($D139="L",$E139="H"),$F139,IF(AND($D139="L",NOT($E139="H")),-$F139,IF($G139="L",$F139,IF(AND($E139="B",NOT($D139="L")),$F139/($G$1-1),IF($E139="X",$F139*AA139,0))))))</f>
        <v>0</v>
      </c>
      <c r="S139" s="153">
        <f>IF(AND($D139="O",$E139="H"),-$F139,IF(AND($D139="O",$E139="T"),$F139,0))</f>
        <v>0</v>
      </c>
      <c r="T139" s="152">
        <f>IF($G$1&lt;5,0,IF(AND($D139="O",$E139="H"),$F139,IF(AND($D139="O",NOT($E139="H")),-$F139,IF($G139="O",$F139,IF(AND($E139="B",NOT($D139="O")),$F139/($G$1-1),IF($E139="X",$F139*AB139,0))))))</f>
        <v>0</v>
      </c>
      <c r="U139" s="153">
        <f>IF(AND($D139="V",$E139="H"),-$F139,IF(AND($D139="V",$E139="T"),$F139,0))</f>
        <v>0</v>
      </c>
      <c r="V139" s="152">
        <f>IF($G$1&lt;6,0,IF(AND($D139="V",$E139="H"),$F139,IF(AND($D139="V",NOT($E139="H")),-$F139,IF($G139="V",$F139,IF(AND($E139="B",NOT($D139="V")),$F139/($G$1-1),IF($E139="X",($F139*AC139)-#REF!,0))))))</f>
        <v>0</v>
      </c>
      <c r="W139" s="158">
        <f>IF(AND(D139="S",E139="H"),1,IF(AND(D139="B",E139="H"),2,IF(AND(D139="G",E139="A"),3,IF(AND(D139="G",E139="D"),4,IF(AND(D139="R",E139="A"),5,IF(AND(D139="R",E139="D"),6,IF(AND(D139="C",E139="A"),7,IF(AND(D139="C",E139="D"),8,IF(AND(D139="L",E139="A"),9,IF(AND(D139="L",E139="D"),10,IF(AND(D139="O",E139="A"),11,IF(AND(D139="O",E139="D"),12,IF(AND(D139="V",E139="A"),13,IF(AND(D139="V",E139="D"),14,0))))))))))))))</f>
        <v>0</v>
      </c>
      <c r="X139" s="159">
        <f>IF(NOT(SUMIF($W$6:$W139,1,$I$6:$I139)=0),(SUMIF($W$6:$W139,3,$F$6:$F139)-SUMIF($AE$6:$AE139,3,$F$6:$F139))/ABS(SUMIF($W$6:$W139,1,$I$6:$I139)),0)</f>
        <v>0</v>
      </c>
      <c r="Y139" s="159">
        <f>IF(NOT(SUMIF($W$6:$W139,1,$I$6:$I139)=0),(SUMIF($W$6:$W139,5,$F$6:$F139)-SUMIF($AE$6:$AE139,5,$F$6:$F139))/ABS(SUMIF($W$6:$W139,1,$I$6:$I139)),0)</f>
        <v>0</v>
      </c>
      <c r="Z139" s="159">
        <f>IF(NOT(SUMIF($W$6:$W139,1,$I$6:$I139)=0),(SUMIF($W$6:$W139,7,$F$6:$F139)-SUMIF($AE$6:$AE139,7,$F$6:$F139))/ABS(SUMIF($W$6:$W139,1,$I$6:$I139)),0)</f>
        <v>0</v>
      </c>
      <c r="AA139" s="159">
        <f>IF(NOT(SUMIF($W$6:$W139,1,$I$6:$I139)=0),(SUMIF($W$6:$W139,9,$F$6:$F139)-SUMIF($AE$6:$AE139,9,$F$6:$F139))/ABS(SUMIF($W$6:$W139,1,$I$6:$I139)),0)</f>
        <v>0</v>
      </c>
      <c r="AB139" s="159">
        <f>IF(NOT(SUMIF($W$6:$W139,1,$I$6:$I139)=0),(SUMIF($W$6:$W139,11,$F$6:$F139)-SUMIF($AE$6:$AE139,11,$F$6:$F139))/ABS(SUMIF($W$6:$W139,1,$I$6:$I139)),0)</f>
        <v>0</v>
      </c>
      <c r="AC139" s="159">
        <f>IF(NOT(SUMIF($W$6:$W139,1,$I$6:$I139)=0),(SUMIF($W$6:$W139,13,$F$6:$F139)-SUMIF($AE$6:$AE139,13,$F$6:$F139))/ABS(SUMIF($W$6:$W139,1,$I$6:$I139)),0)</f>
        <v>0</v>
      </c>
      <c r="AD139" s="159">
        <f>IF(SUM($W$6:$W139)+SUM($AE$6:$AE139)=0,0,1-X139-Y139-Z139-AA139-AB139-AC139)</f>
        <v>0</v>
      </c>
      <c r="AE139" s="160">
        <f>IF(AND($D139="S",$E139="T"),1,IF(AND($D139="B",$E139="A"),2,IF(AND($G139="G",$E139="A"),3,IF(AND($G139="G",$E139="D"),4,IF(AND($G139="R",$E139="A"),5,IF(AND($G139="R",$E139="D"),6,IF(AND($G139="C",$E139="A"),7,IF(AND($G139="C",$E139="D"),8,IF(AND($G139="L",$E139="A"),9,IF(AND($G139="L",$E139="D"),10,IF(AND($G139="O",$E139="A"),11,IF(AND($G139="O",$E139="D"),12,IF(AND($G139="V",$E139="A"),13,IF(AND($G139="V",$E139="D"),14,IF(AND($E139="A",$G139="B"),15,0)))))))))))))))</f>
        <v>0</v>
      </c>
      <c r="AF139" s="161">
        <f>IF(AND(D139="B",E139="H"),A139,IF(AND(G139="B",OR(E139="A",E139="D")),A139,0))</f>
        <v>0</v>
      </c>
    </row>
    <row r="140" ht="12.7" customHeight="1">
      <c r="A140" s="143">
        <f>IF($E140="H",-$F140,IF($E140="T",$F140,IF(AND($E140="A",$G140="B"),$F140,IF(AND(E140="D",G140="B"),F140*0.8,0))))</f>
        <v>0</v>
      </c>
      <c r="B140" s="144">
        <f>$B139-$A140</f>
        <v>0</v>
      </c>
      <c r="C140" s="144">
        <f>IF(OR($E140="Z",AND($E140="H",$D140="B")),$F140,IF(AND($D140="B",$E140="Ü"),-$F140,IF($E140="X",$F140*$AD140,IF(AND(E140="D",G140="B"),F140*0.2,IF(AND(D140="S",E140="H"),$F140*H140/100,0)))))</f>
        <v>0</v>
      </c>
      <c r="D140" s="145"/>
      <c r="E140" s="146"/>
      <c r="F140" s="147">
        <f>IF(AND(D140="G",E140="S"),ROUND(SUM($L$6:$L139)*H140/100,-2),IF(AND(D140="R",E140="S"),ROUND(SUM(N$6:N139)*H140/100,-2),IF(AND(D140="C",E140="S"),ROUND(SUM(P$6:P139)*H140/100,-2),IF(AND(D140="L",E140="S"),ROUND(SUM(R$6:R139)*H140/100,-2),IF(AND(D140="O",E140="S"),ROUND(SUM(T$6:T139)*H140/100,-2),IF(AND(D140="V",E140="S"),ROUND(SUM(V$6:V139)*H140/100,-2),IF(AND(D140="G",E140="Z"),ABS(ROUND(SUM(K$6:K139)*H140/100,-2)),IF(AND(D140="R",E140="Z"),ABS(ROUND(SUM(M$6:M139)*H140/100,-2)),IF(AND(D140="C",E140="Z"),ABS(ROUND(SUM(O$6:O139)*H140/100,-2)),IF(AND(D140="L",E140="Z"),ABS(ROUND(SUM(Q$6:Q139)*H140/100,-2)),IF(AND(D140="O",E140="Z"),ABS(ROUND(SUM(S$6:S139)*H140/100,-2)),IF(AND(D140="V",E140="Z"),ABS(ROUND(SUM(U$6:U139)*H140/100,-2)),IF(E140="X",ABS(ROUND(SUM(I$6:I139)*H140/100,-2)),IF(AND(D140="B",E140="H"),80000,0))))))))))))))</f>
        <v>0</v>
      </c>
      <c r="G140" s="148"/>
      <c r="H140" s="149">
        <f>IF(AND(E139="S"),H138,H139)</f>
        <v>5</v>
      </c>
      <c r="I140" s="144">
        <f>IF(AND($D140="S",$E140="H"),-$F140,IF(AND($D140="S",$E140="T"),$F140,0))</f>
        <v>0</v>
      </c>
      <c r="J140" s="150">
        <f>IF(AND($D140="S",OR($E140="Ü",$E140="T",$E140="A",$E140="D")),-$F140,IF(AND($G140="S",$E140="Ü"),$F140,IF(E140="S",$F140,IF(AND(D140="S",E140="H"),$F140*(100-H140)/100,IF(E140="X",-F140,0)))))</f>
        <v>0</v>
      </c>
      <c r="K140" s="151">
        <f>IF(AND($D140="G",$E140="H"),-$F140,IF(AND($D140="G",$E140="T"),$F140,0))</f>
        <v>0</v>
      </c>
      <c r="L140" s="152">
        <f>IF(AND($D140="G",$E140="H"),$F140,IF(AND($D140="G",NOT($E140="H")),-$F140,IF($G140="G",$F140,IF(AND($E140="B",NOT($D140="G")),$F140/($G$1-1),IF($E140="X",$F140*X140,0)))))</f>
        <v>0</v>
      </c>
      <c r="M140" s="153">
        <f>IF(AND($D140="R",$E140="H"),-$F140,IF(AND($D140="R",$E140="T"),$F140,0))</f>
        <v>0</v>
      </c>
      <c r="N140" s="152">
        <f>IF(AND($D140="R",$E140="H"),$F140,IF(AND($D140="R",NOT($E140="H")),-$F140,IF($G140="R",$F140,IF(AND($E140="B",NOT($D140="R")),$F140/($G$1-1),IF($E140="X",$F140*Y140,0)))))</f>
        <v>0</v>
      </c>
      <c r="O140" s="153">
        <f>IF(AND($D140="C",$E140="H"),-$F140,IF(AND($D140="C",$E140="T"),$F140,0))</f>
        <v>0</v>
      </c>
      <c r="P140" s="152">
        <f>IF($G$1&lt;3,0,IF(AND($D140="C",$E140="H"),$F140,IF(AND($D140="C",NOT($E140="H")),-$F140,IF($G140="C",$F140,IF(AND($E140="B",NOT($D140="C")),$F140/($G$1-1),IF($E140="X",$F140*Z140,0))))))</f>
        <v>0</v>
      </c>
      <c r="Q140" s="153">
        <f>IF(AND($D140="L",$E140="H"),-$F140,IF(AND($D140="L",$E140="T"),$F140,0))</f>
        <v>0</v>
      </c>
      <c r="R140" s="152">
        <f>IF($G$1&lt;4,0,IF(AND($D140="L",$E140="H"),$F140,IF(AND($D140="L",NOT($E140="H")),-$F140,IF($G140="L",$F140,IF(AND($E140="B",NOT($D140="L")),$F140/($G$1-1),IF($E140="X",$F140*AA140,0))))))</f>
        <v>0</v>
      </c>
      <c r="S140" s="153">
        <f>IF(AND($D140="O",$E140="H"),-$F140,IF(AND($D140="O",$E140="T"),$F140,0))</f>
        <v>0</v>
      </c>
      <c r="T140" s="152">
        <f>IF($G$1&lt;5,0,IF(AND($D140="O",$E140="H"),$F140,IF(AND($D140="O",NOT($E140="H")),-$F140,IF($G140="O",$F140,IF(AND($E140="B",NOT($D140="O")),$F140/($G$1-1),IF($E140="X",$F140*AB140,0))))))</f>
        <v>0</v>
      </c>
      <c r="U140" s="153">
        <f>IF(AND($D140="V",$E140="H"),-$F140,IF(AND($D140="V",$E140="T"),$F140,0))</f>
        <v>0</v>
      </c>
      <c r="V140" s="152">
        <f>IF($G$1&lt;6,0,IF(AND($D140="V",$E140="H"),$F140,IF(AND($D140="V",NOT($E140="H")),-$F140,IF($G140="V",$F140,IF(AND($E140="B",NOT($D140="V")),$F140/($G$1-1),IF($E140="X",($F140*AC140)-#REF!,0))))))</f>
        <v>0</v>
      </c>
      <c r="W140" s="154">
        <f>IF(AND(D140="S",E140="H"),1,IF(AND(D140="B",E140="H"),2,IF(AND(D140="G",E140="A"),3,IF(AND(D140="G",E140="D"),4,IF(AND(D140="R",E140="A"),5,IF(AND(D140="R",E140="D"),6,IF(AND(D140="C",E140="A"),7,IF(AND(D140="C",E140="D"),8,IF(AND(D140="L",E140="A"),9,IF(AND(D140="L",E140="D"),10,IF(AND(D140="O",E140="A"),11,IF(AND(D140="O",E140="D"),12,IF(AND(D140="V",E140="A"),13,IF(AND(D140="V",E140="D"),14,0))))))))))))))</f>
        <v>0</v>
      </c>
      <c r="X140" s="155">
        <f>IF(NOT(SUMIF($W$6:$W140,1,$I$6:$I140)=0),(SUMIF($W$6:$W140,3,$F$6:$F140)-SUMIF($AE$6:$AE140,3,$F$6:$F140))/ABS(SUMIF($W$6:$W140,1,$I$6:$I140)),0)</f>
        <v>0</v>
      </c>
      <c r="Y140" s="155">
        <f>IF(NOT(SUMIF($W$6:$W140,1,$I$6:$I140)=0),(SUMIF($W$6:$W140,5,$F$6:$F140)-SUMIF($AE$6:$AE140,5,$F$6:$F140))/ABS(SUMIF($W$6:$W140,1,$I$6:$I140)),0)</f>
        <v>0</v>
      </c>
      <c r="Z140" s="155">
        <f>IF(NOT(SUMIF($W$6:$W140,1,$I$6:$I140)=0),(SUMIF($W$6:$W140,7,$F$6:$F140)-SUMIF($AE$6:$AE140,7,$F$6:$F140))/ABS(SUMIF($W$6:$W140,1,$I$6:$I140)),0)</f>
        <v>0</v>
      </c>
      <c r="AA140" s="155">
        <f>IF(NOT(SUMIF($W$6:$W140,1,$I$6:$I140)=0),(SUMIF($W$6:$W140,9,$F$6:$F140)-SUMIF($AE$6:$AE140,9,$F$6:$F140))/ABS(SUMIF($W$6:$W140,1,$I$6:$I140)),0)</f>
        <v>0</v>
      </c>
      <c r="AB140" s="155">
        <f>IF(NOT(SUMIF($W$6:$W140,1,$I$6:$I140)=0),(SUMIF($W$6:$W140,11,$F$6:$F140)-SUMIF($AE$6:$AE140,11,$F$6:$F140))/ABS(SUMIF($W$6:$W140,1,$I$6:$I140)),0)</f>
        <v>0</v>
      </c>
      <c r="AC140" s="155">
        <f>IF(NOT(SUMIF($W$6:$W140,1,$I$6:$I140)=0),(SUMIF($W$6:$W140,13,$F$6:$F140)-SUMIF($AE$6:$AE140,13,$F$6:$F140))/ABS(SUMIF($W$6:$W140,1,$I$6:$I140)),0)</f>
        <v>0</v>
      </c>
      <c r="AD140" s="155">
        <f>IF(SUM($W$6:$W140)+SUM($AE$6:$AE140)=0,0,1-X140-Y140-Z140-AA140-AB140-AC140)</f>
        <v>0</v>
      </c>
      <c r="AE140" s="156">
        <f>IF(AND($D140="S",$E140="T"),1,IF(AND($D140="B",$E140="A"),2,IF(AND($G140="G",$E140="A"),3,IF(AND($G140="G",$E140="D"),4,IF(AND($G140="R",$E140="A"),5,IF(AND($G140="R",$E140="D"),6,IF(AND($G140="C",$E140="A"),7,IF(AND($G140="C",$E140="D"),8,IF(AND($G140="L",$E140="A"),9,IF(AND($G140="L",$E140="D"),10,IF(AND($G140="O",$E140="A"),11,IF(AND($G140="O",$E140="D"),12,IF(AND($G140="V",$E140="A"),13,IF(AND($G140="V",$E140="D"),14,IF(AND($E140="A",$G140="B"),15,0)))))))))))))))</f>
        <v>0</v>
      </c>
      <c r="AF140" s="157">
        <f>IF(AND(D140="B",E140="H"),A140,IF(AND(G140="B",OR(E140="A",E140="D")),A140,0))</f>
        <v>0</v>
      </c>
    </row>
    <row r="141" ht="12.7" customHeight="1">
      <c r="A141" s="143">
        <f>IF($E141="H",-$F141,IF($E141="T",$F141,IF(AND($E141="A",$G141="B"),$F141,IF(AND(E141="D",G141="B"),F141*0.8,0))))</f>
        <v>0</v>
      </c>
      <c r="B141" s="144">
        <f>$B140-$A141</f>
        <v>0</v>
      </c>
      <c r="C141" s="144">
        <f>IF(OR($E141="Z",AND($E141="H",$D141="B")),$F141,IF(AND($D141="B",$E141="Ü"),-$F141,IF($E141="X",$F141*$AD141,IF(AND(E141="D",G141="B"),F141*0.2,IF(AND(D141="S",E141="H"),$F141*H141/100,0)))))</f>
        <v>0</v>
      </c>
      <c r="D141" s="145"/>
      <c r="E141" s="146"/>
      <c r="F141" s="147">
        <f>IF(AND(D141="G",E141="S"),ROUND(SUM($L$6:$L140)*H141/100,-2),IF(AND(D141="R",E141="S"),ROUND(SUM(N$6:N140)*H141/100,-2),IF(AND(D141="C",E141="S"),ROUND(SUM(P$6:P140)*H141/100,-2),IF(AND(D141="L",E141="S"),ROUND(SUM(R$6:R140)*H141/100,-2),IF(AND(D141="O",E141="S"),ROUND(SUM(T$6:T140)*H141/100,-2),IF(AND(D141="V",E141="S"),ROUND(SUM(V$6:V140)*H141/100,-2),IF(AND(D141="G",E141="Z"),ABS(ROUND(SUM(K$6:K140)*H141/100,-2)),IF(AND(D141="R",E141="Z"),ABS(ROUND(SUM(M$6:M140)*H141/100,-2)),IF(AND(D141="C",E141="Z"),ABS(ROUND(SUM(O$6:O140)*H141/100,-2)),IF(AND(D141="L",E141="Z"),ABS(ROUND(SUM(Q$6:Q140)*H141/100,-2)),IF(AND(D141="O",E141="Z"),ABS(ROUND(SUM(S$6:S140)*H141/100,-2)),IF(AND(D141="V",E141="Z"),ABS(ROUND(SUM(U$6:U140)*H141/100,-2)),IF(E141="X",ABS(ROUND(SUM(I$6:I140)*H141/100,-2)),IF(AND(D141="B",E141="H"),80000,0))))))))))))))</f>
        <v>0</v>
      </c>
      <c r="G141" s="148"/>
      <c r="H141" s="149">
        <f>IF(AND(E140="S"),H139,H140)</f>
        <v>5</v>
      </c>
      <c r="I141" s="144">
        <f>IF(AND($D141="S",$E141="H"),-$F141,IF(AND($D141="S",$E141="T"),$F141,0))</f>
        <v>0</v>
      </c>
      <c r="J141" s="150">
        <f>IF(AND($D141="S",OR($E141="Ü",$E141="T",$E141="A",$E141="D")),-$F141,IF(AND($G141="S",$E141="Ü"),$F141,IF(E141="S",$F141,IF(AND(D141="S",E141="H"),$F141*(100-H141)/100,IF(E141="X",-F141,0)))))</f>
        <v>0</v>
      </c>
      <c r="K141" s="151">
        <f>IF(AND($D141="G",$E141="H"),-$F141,IF(AND($D141="G",$E141="T"),$F141,0))</f>
        <v>0</v>
      </c>
      <c r="L141" s="152">
        <f>IF(AND($D141="G",$E141="H"),$F141,IF(AND($D141="G",NOT($E141="H")),-$F141,IF($G141="G",$F141,IF(AND($E141="B",NOT($D141="G")),$F141/($G$1-1),IF($E141="X",$F141*X141,0)))))</f>
        <v>0</v>
      </c>
      <c r="M141" s="153">
        <f>IF(AND($D141="R",$E141="H"),-$F141,IF(AND($D141="R",$E141="T"),$F141,0))</f>
        <v>0</v>
      </c>
      <c r="N141" s="152">
        <f>IF(AND($D141="R",$E141="H"),$F141,IF(AND($D141="R",NOT($E141="H")),-$F141,IF($G141="R",$F141,IF(AND($E141="B",NOT($D141="R")),$F141/($G$1-1),IF($E141="X",$F141*Y141,0)))))</f>
        <v>0</v>
      </c>
      <c r="O141" s="153">
        <f>IF(AND($D141="C",$E141="H"),-$F141,IF(AND($D141="C",$E141="T"),$F141,0))</f>
        <v>0</v>
      </c>
      <c r="P141" s="152">
        <f>IF($G$1&lt;3,0,IF(AND($D141="C",$E141="H"),$F141,IF(AND($D141="C",NOT($E141="H")),-$F141,IF($G141="C",$F141,IF(AND($E141="B",NOT($D141="C")),$F141/($G$1-1),IF($E141="X",$F141*Z141,0))))))</f>
        <v>0</v>
      </c>
      <c r="Q141" s="153">
        <f>IF(AND($D141="L",$E141="H"),-$F141,IF(AND($D141="L",$E141="T"),$F141,0))</f>
        <v>0</v>
      </c>
      <c r="R141" s="152">
        <f>IF($G$1&lt;4,0,IF(AND($D141="L",$E141="H"),$F141,IF(AND($D141="L",NOT($E141="H")),-$F141,IF($G141="L",$F141,IF(AND($E141="B",NOT($D141="L")),$F141/($G$1-1),IF($E141="X",$F141*AA141,0))))))</f>
        <v>0</v>
      </c>
      <c r="S141" s="153">
        <f>IF(AND($D141="O",$E141="H"),-$F141,IF(AND($D141="O",$E141="T"),$F141,0))</f>
        <v>0</v>
      </c>
      <c r="T141" s="152">
        <f>IF($G$1&lt;5,0,IF(AND($D141="O",$E141="H"),$F141,IF(AND($D141="O",NOT($E141="H")),-$F141,IF($G141="O",$F141,IF(AND($E141="B",NOT($D141="O")),$F141/($G$1-1),IF($E141="X",$F141*AB141,0))))))</f>
        <v>0</v>
      </c>
      <c r="U141" s="153">
        <f>IF(AND($D141="V",$E141="H"),-$F141,IF(AND($D141="V",$E141="T"),$F141,0))</f>
        <v>0</v>
      </c>
      <c r="V141" s="152">
        <f>IF($G$1&lt;6,0,IF(AND($D141="V",$E141="H"),$F141,IF(AND($D141="V",NOT($E141="H")),-$F141,IF($G141="V",$F141,IF(AND($E141="B",NOT($D141="V")),$F141/($G$1-1),IF($E141="X",($F141*AC141)-#REF!,0))))))</f>
        <v>0</v>
      </c>
      <c r="W141" s="158">
        <f>IF(AND(D141="S",E141="H"),1,IF(AND(D141="B",E141="H"),2,IF(AND(D141="G",E141="A"),3,IF(AND(D141="G",E141="D"),4,IF(AND(D141="R",E141="A"),5,IF(AND(D141="R",E141="D"),6,IF(AND(D141="C",E141="A"),7,IF(AND(D141="C",E141="D"),8,IF(AND(D141="L",E141="A"),9,IF(AND(D141="L",E141="D"),10,IF(AND(D141="O",E141="A"),11,IF(AND(D141="O",E141="D"),12,IF(AND(D141="V",E141="A"),13,IF(AND(D141="V",E141="D"),14,0))))))))))))))</f>
        <v>0</v>
      </c>
      <c r="X141" s="159">
        <f>IF(NOT(SUMIF($W$6:$W141,1,$I$6:$I141)=0),(SUMIF($W$6:$W141,3,$F$6:$F141)-SUMIF($AE$6:$AE141,3,$F$6:$F141))/ABS(SUMIF($W$6:$W141,1,$I$6:$I141)),0)</f>
        <v>0</v>
      </c>
      <c r="Y141" s="159">
        <f>IF(NOT(SUMIF($W$6:$W141,1,$I$6:$I141)=0),(SUMIF($W$6:$W141,5,$F$6:$F141)-SUMIF($AE$6:$AE141,5,$F$6:$F141))/ABS(SUMIF($W$6:$W141,1,$I$6:$I141)),0)</f>
        <v>0</v>
      </c>
      <c r="Z141" s="159">
        <f>IF(NOT(SUMIF($W$6:$W141,1,$I$6:$I141)=0),(SUMIF($W$6:$W141,7,$F$6:$F141)-SUMIF($AE$6:$AE141,7,$F$6:$F141))/ABS(SUMIF($W$6:$W141,1,$I$6:$I141)),0)</f>
        <v>0</v>
      </c>
      <c r="AA141" s="159">
        <f>IF(NOT(SUMIF($W$6:$W141,1,$I$6:$I141)=0),(SUMIF($W$6:$W141,9,$F$6:$F141)-SUMIF($AE$6:$AE141,9,$F$6:$F141))/ABS(SUMIF($W$6:$W141,1,$I$6:$I141)),0)</f>
        <v>0</v>
      </c>
      <c r="AB141" s="159">
        <f>IF(NOT(SUMIF($W$6:$W141,1,$I$6:$I141)=0),(SUMIF($W$6:$W141,11,$F$6:$F141)-SUMIF($AE$6:$AE141,11,$F$6:$F141))/ABS(SUMIF($W$6:$W141,1,$I$6:$I141)),0)</f>
        <v>0</v>
      </c>
      <c r="AC141" s="159">
        <f>IF(NOT(SUMIF($W$6:$W141,1,$I$6:$I141)=0),(SUMIF($W$6:$W141,13,$F$6:$F141)-SUMIF($AE$6:$AE141,13,$F$6:$F141))/ABS(SUMIF($W$6:$W141,1,$I$6:$I141)),0)</f>
        <v>0</v>
      </c>
      <c r="AD141" s="159">
        <f>IF(SUM($W$6:$W141)+SUM($AE$6:$AE141)=0,0,1-X141-Y141-Z141-AA141-AB141-AC141)</f>
        <v>0</v>
      </c>
      <c r="AE141" s="160">
        <f>IF(AND($D141="S",$E141="T"),1,IF(AND($D141="B",$E141="A"),2,IF(AND($G141="G",$E141="A"),3,IF(AND($G141="G",$E141="D"),4,IF(AND($G141="R",$E141="A"),5,IF(AND($G141="R",$E141="D"),6,IF(AND($G141="C",$E141="A"),7,IF(AND($G141="C",$E141="D"),8,IF(AND($G141="L",$E141="A"),9,IF(AND($G141="L",$E141="D"),10,IF(AND($G141="O",$E141="A"),11,IF(AND($G141="O",$E141="D"),12,IF(AND($G141="V",$E141="A"),13,IF(AND($G141="V",$E141="D"),14,IF(AND($E141="A",$G141="B"),15,0)))))))))))))))</f>
        <v>0</v>
      </c>
      <c r="AF141" s="161">
        <f>IF(AND(D141="B",E141="H"),A141,IF(AND(G141="B",OR(E141="A",E141="D")),A141,0))</f>
        <v>0</v>
      </c>
    </row>
    <row r="142" ht="12.7" customHeight="1">
      <c r="A142" s="143">
        <f>IF($E142="H",-$F142,IF($E142="T",$F142,IF(AND($E142="A",$G142="B"),$F142,IF(AND(E142="D",G142="B"),F142*0.8,0))))</f>
        <v>0</v>
      </c>
      <c r="B142" s="144">
        <f>$B141-$A142</f>
        <v>0</v>
      </c>
      <c r="C142" s="144">
        <f>IF(OR($E142="Z",AND($E142="H",$D142="B")),$F142,IF(AND($D142="B",$E142="Ü"),-$F142,IF($E142="X",$F142*$AD142,IF(AND(E142="D",G142="B"),F142*0.2,IF(AND(D142="S",E142="H"),$F142*H142/100,0)))))</f>
        <v>0</v>
      </c>
      <c r="D142" s="145"/>
      <c r="E142" s="146"/>
      <c r="F142" s="147">
        <f>IF(AND(D142="G",E142="S"),ROUND(SUM($L$6:$L141)*H142/100,-2),IF(AND(D142="R",E142="S"),ROUND(SUM(N$6:N141)*H142/100,-2),IF(AND(D142="C",E142="S"),ROUND(SUM(P$6:P141)*H142/100,-2),IF(AND(D142="L",E142="S"),ROUND(SUM(R$6:R141)*H142/100,-2),IF(AND(D142="O",E142="S"),ROUND(SUM(T$6:T141)*H142/100,-2),IF(AND(D142="V",E142="S"),ROUND(SUM(V$6:V141)*H142/100,-2),IF(AND(D142="G",E142="Z"),ABS(ROUND(SUM(K$6:K141)*H142/100,-2)),IF(AND(D142="R",E142="Z"),ABS(ROUND(SUM(M$6:M141)*H142/100,-2)),IF(AND(D142="C",E142="Z"),ABS(ROUND(SUM(O$6:O141)*H142/100,-2)),IF(AND(D142="L",E142="Z"),ABS(ROUND(SUM(Q$6:Q141)*H142/100,-2)),IF(AND(D142="O",E142="Z"),ABS(ROUND(SUM(S$6:S141)*H142/100,-2)),IF(AND(D142="V",E142="Z"),ABS(ROUND(SUM(U$6:U141)*H142/100,-2)),IF(E142="X",ABS(ROUND(SUM(I$6:I141)*H142/100,-2)),IF(AND(D142="B",E142="H"),80000,0))))))))))))))</f>
        <v>0</v>
      </c>
      <c r="G142" s="148"/>
      <c r="H142" s="149">
        <f>IF(AND(E141="S"),H140,H141)</f>
        <v>5</v>
      </c>
      <c r="I142" s="144">
        <f>IF(AND($D142="S",$E142="H"),-$F142,IF(AND($D142="S",$E142="T"),$F142,0))</f>
        <v>0</v>
      </c>
      <c r="J142" s="150">
        <f>IF(AND($D142="S",OR($E142="Ü",$E142="T",$E142="A",$E142="D")),-$F142,IF(AND($G142="S",$E142="Ü"),$F142,IF(E142="S",$F142,IF(AND(D142="S",E142="H"),$F142*(100-H142)/100,IF(E142="X",-F142,0)))))</f>
        <v>0</v>
      </c>
      <c r="K142" s="151">
        <f>IF(AND($D142="G",$E142="H"),-$F142,IF(AND($D142="G",$E142="T"),$F142,0))</f>
        <v>0</v>
      </c>
      <c r="L142" s="152">
        <f>IF(AND($D142="G",$E142="H"),$F142,IF(AND($D142="G",NOT($E142="H")),-$F142,IF($G142="G",$F142,IF(AND($E142="B",NOT($D142="G")),$F142/($G$1-1),IF($E142="X",$F142*X142,0)))))</f>
        <v>0</v>
      </c>
      <c r="M142" s="153">
        <f>IF(AND($D142="R",$E142="H"),-$F142,IF(AND($D142="R",$E142="T"),$F142,0))</f>
        <v>0</v>
      </c>
      <c r="N142" s="152">
        <f>IF(AND($D142="R",$E142="H"),$F142,IF(AND($D142="R",NOT($E142="H")),-$F142,IF($G142="R",$F142,IF(AND($E142="B",NOT($D142="R")),$F142/($G$1-1),IF($E142="X",$F142*Y142,0)))))</f>
        <v>0</v>
      </c>
      <c r="O142" s="153">
        <f>IF(AND($D142="C",$E142="H"),-$F142,IF(AND($D142="C",$E142="T"),$F142,0))</f>
        <v>0</v>
      </c>
      <c r="P142" s="152">
        <f>IF($G$1&lt;3,0,IF(AND($D142="C",$E142="H"),$F142,IF(AND($D142="C",NOT($E142="H")),-$F142,IF($G142="C",$F142,IF(AND($E142="B",NOT($D142="C")),$F142/($G$1-1),IF($E142="X",$F142*Z142,0))))))</f>
        <v>0</v>
      </c>
      <c r="Q142" s="153">
        <f>IF(AND($D142="L",$E142="H"),-$F142,IF(AND($D142="L",$E142="T"),$F142,0))</f>
        <v>0</v>
      </c>
      <c r="R142" s="152">
        <f>IF($G$1&lt;4,0,IF(AND($D142="L",$E142="H"),$F142,IF(AND($D142="L",NOT($E142="H")),-$F142,IF($G142="L",$F142,IF(AND($E142="B",NOT($D142="L")),$F142/($G$1-1),IF($E142="X",$F142*AA142,0))))))</f>
        <v>0</v>
      </c>
      <c r="S142" s="153">
        <f>IF(AND($D142="O",$E142="H"),-$F142,IF(AND($D142="O",$E142="T"),$F142,0))</f>
        <v>0</v>
      </c>
      <c r="T142" s="152">
        <f>IF($G$1&lt;5,0,IF(AND($D142="O",$E142="H"),$F142,IF(AND($D142="O",NOT($E142="H")),-$F142,IF($G142="O",$F142,IF(AND($E142="B",NOT($D142="O")),$F142/($G$1-1),IF($E142="X",$F142*AB142,0))))))</f>
        <v>0</v>
      </c>
      <c r="U142" s="153">
        <f>IF(AND($D142="V",$E142="H"),-$F142,IF(AND($D142="V",$E142="T"),$F142,0))</f>
        <v>0</v>
      </c>
      <c r="V142" s="152">
        <f>IF($G$1&lt;6,0,IF(AND($D142="V",$E142="H"),$F142,IF(AND($D142="V",NOT($E142="H")),-$F142,IF($G142="V",$F142,IF(AND($E142="B",NOT($D142="V")),$F142/($G$1-1),IF($E142="X",($F142*AC142)-#REF!,0))))))</f>
        <v>0</v>
      </c>
      <c r="W142" s="154">
        <f>IF(AND(D142="S",E142="H"),1,IF(AND(D142="B",E142="H"),2,IF(AND(D142="G",E142="A"),3,IF(AND(D142="G",E142="D"),4,IF(AND(D142="R",E142="A"),5,IF(AND(D142="R",E142="D"),6,IF(AND(D142="C",E142="A"),7,IF(AND(D142="C",E142="D"),8,IF(AND(D142="L",E142="A"),9,IF(AND(D142="L",E142="D"),10,IF(AND(D142="O",E142="A"),11,IF(AND(D142="O",E142="D"),12,IF(AND(D142="V",E142="A"),13,IF(AND(D142="V",E142="D"),14,0))))))))))))))</f>
        <v>0</v>
      </c>
      <c r="X142" s="155">
        <f>IF(NOT(SUMIF($W$6:$W142,1,$I$6:$I142)=0),(SUMIF($W$6:$W142,3,$F$6:$F142)-SUMIF($AE$6:$AE142,3,$F$6:$F142))/ABS(SUMIF($W$6:$W142,1,$I$6:$I142)),0)</f>
        <v>0</v>
      </c>
      <c r="Y142" s="155">
        <f>IF(NOT(SUMIF($W$6:$W142,1,$I$6:$I142)=0),(SUMIF($W$6:$W142,5,$F$6:$F142)-SUMIF($AE$6:$AE142,5,$F$6:$F142))/ABS(SUMIF($W$6:$W142,1,$I$6:$I142)),0)</f>
        <v>0</v>
      </c>
      <c r="Z142" s="155">
        <f>IF(NOT(SUMIF($W$6:$W142,1,$I$6:$I142)=0),(SUMIF($W$6:$W142,7,$F$6:$F142)-SUMIF($AE$6:$AE142,7,$F$6:$F142))/ABS(SUMIF($W$6:$W142,1,$I$6:$I142)),0)</f>
        <v>0</v>
      </c>
      <c r="AA142" s="155">
        <f>IF(NOT(SUMIF($W$6:$W142,1,$I$6:$I142)=0),(SUMIF($W$6:$W142,9,$F$6:$F142)-SUMIF($AE$6:$AE142,9,$F$6:$F142))/ABS(SUMIF($W$6:$W142,1,$I$6:$I142)),0)</f>
        <v>0</v>
      </c>
      <c r="AB142" s="155">
        <f>IF(NOT(SUMIF($W$6:$W142,1,$I$6:$I142)=0),(SUMIF($W$6:$W142,11,$F$6:$F142)-SUMIF($AE$6:$AE142,11,$F$6:$F142))/ABS(SUMIF($W$6:$W142,1,$I$6:$I142)),0)</f>
        <v>0</v>
      </c>
      <c r="AC142" s="155">
        <f>IF(NOT(SUMIF($W$6:$W142,1,$I$6:$I142)=0),(SUMIF($W$6:$W142,13,$F$6:$F142)-SUMIF($AE$6:$AE142,13,$F$6:$F142))/ABS(SUMIF($W$6:$W142,1,$I$6:$I142)),0)</f>
        <v>0</v>
      </c>
      <c r="AD142" s="155">
        <f>IF(SUM($W$6:$W142)+SUM($AE$6:$AE142)=0,0,1-X142-Y142-Z142-AA142-AB142-AC142)</f>
        <v>0</v>
      </c>
      <c r="AE142" s="156">
        <f>IF(AND($D142="S",$E142="T"),1,IF(AND($D142="B",$E142="A"),2,IF(AND($G142="G",$E142="A"),3,IF(AND($G142="G",$E142="D"),4,IF(AND($G142="R",$E142="A"),5,IF(AND($G142="R",$E142="D"),6,IF(AND($G142="C",$E142="A"),7,IF(AND($G142="C",$E142="D"),8,IF(AND($G142="L",$E142="A"),9,IF(AND($G142="L",$E142="D"),10,IF(AND($G142="O",$E142="A"),11,IF(AND($G142="O",$E142="D"),12,IF(AND($G142="V",$E142="A"),13,IF(AND($G142="V",$E142="D"),14,IF(AND($E142="A",$G142="B"),15,0)))))))))))))))</f>
        <v>0</v>
      </c>
      <c r="AF142" s="157">
        <f>IF(AND(D142="B",E142="H"),A142,IF(AND(G142="B",OR(E142="A",E142="D")),A142,0))</f>
        <v>0</v>
      </c>
    </row>
    <row r="143" ht="12.7" customHeight="1">
      <c r="A143" s="143">
        <f>IF($E143="H",-$F143,IF($E143="T",$F143,IF(AND($E143="A",$G143="B"),$F143,IF(AND(E143="D",G143="B"),F143*0.8,0))))</f>
        <v>0</v>
      </c>
      <c r="B143" s="144">
        <f>$B142-$A143</f>
        <v>0</v>
      </c>
      <c r="C143" s="144">
        <f>IF(OR($E143="Z",AND($E143="H",$D143="B")),$F143,IF(AND($D143="B",$E143="Ü"),-$F143,IF($E143="X",$F143*$AD143,IF(AND(E143="D",G143="B"),F143*0.2,IF(AND(D143="S",E143="H"),$F143*H143/100,0)))))</f>
        <v>0</v>
      </c>
      <c r="D143" s="145"/>
      <c r="E143" s="146"/>
      <c r="F143" s="147">
        <f>IF(AND(D143="G",E143="S"),ROUND(SUM($L$6:$L142)*H143/100,-2),IF(AND(D143="R",E143="S"),ROUND(SUM(N$6:N142)*H143/100,-2),IF(AND(D143="C",E143="S"),ROUND(SUM(P$6:P142)*H143/100,-2),IF(AND(D143="L",E143="S"),ROUND(SUM(R$6:R142)*H143/100,-2),IF(AND(D143="O",E143="S"),ROUND(SUM(T$6:T142)*H143/100,-2),IF(AND(D143="V",E143="S"),ROUND(SUM(V$6:V142)*H143/100,-2),IF(AND(D143="G",E143="Z"),ABS(ROUND(SUM(K$6:K142)*H143/100,-2)),IF(AND(D143="R",E143="Z"),ABS(ROUND(SUM(M$6:M142)*H143/100,-2)),IF(AND(D143="C",E143="Z"),ABS(ROUND(SUM(O$6:O142)*H143/100,-2)),IF(AND(D143="L",E143="Z"),ABS(ROUND(SUM(Q$6:Q142)*H143/100,-2)),IF(AND(D143="O",E143="Z"),ABS(ROUND(SUM(S$6:S142)*H143/100,-2)),IF(AND(D143="V",E143="Z"),ABS(ROUND(SUM(U$6:U142)*H143/100,-2)),IF(E143="X",ABS(ROUND(SUM(I$6:I142)*H143/100,-2)),IF(AND(D143="B",E143="H"),80000,0))))))))))))))</f>
        <v>0</v>
      </c>
      <c r="G143" s="148"/>
      <c r="H143" s="149">
        <f>IF(AND(E142="S"),H141,H142)</f>
        <v>5</v>
      </c>
      <c r="I143" s="144">
        <f>IF(AND($D143="S",$E143="H"),-$F143,IF(AND($D143="S",$E143="T"),$F143,0))</f>
        <v>0</v>
      </c>
      <c r="J143" s="150">
        <f>IF(AND($D143="S",OR($E143="Ü",$E143="T",$E143="A",$E143="D")),-$F143,IF(AND($G143="S",$E143="Ü"),$F143,IF(E143="S",$F143,IF(AND(D143="S",E143="H"),$F143*(100-H143)/100,IF(E143="X",-F143,0)))))</f>
        <v>0</v>
      </c>
      <c r="K143" s="151">
        <f>IF(AND($D143="G",$E143="H"),-$F143,IF(AND($D143="G",$E143="T"),$F143,0))</f>
        <v>0</v>
      </c>
      <c r="L143" s="152">
        <f>IF(AND($D143="G",$E143="H"),$F143,IF(AND($D143="G",NOT($E143="H")),-$F143,IF($G143="G",$F143,IF(AND($E143="B",NOT($D143="G")),$F143/($G$1-1),IF($E143="X",$F143*X143,0)))))</f>
        <v>0</v>
      </c>
      <c r="M143" s="153">
        <f>IF(AND($D143="R",$E143="H"),-$F143,IF(AND($D143="R",$E143="T"),$F143,0))</f>
        <v>0</v>
      </c>
      <c r="N143" s="152">
        <f>IF(AND($D143="R",$E143="H"),$F143,IF(AND($D143="R",NOT($E143="H")),-$F143,IF($G143="R",$F143,IF(AND($E143="B",NOT($D143="R")),$F143/($G$1-1),IF($E143="X",$F143*Y143,0)))))</f>
        <v>0</v>
      </c>
      <c r="O143" s="153">
        <f>IF(AND($D143="C",$E143="H"),-$F143,IF(AND($D143="C",$E143="T"),$F143,0))</f>
        <v>0</v>
      </c>
      <c r="P143" s="152">
        <f>IF($G$1&lt;3,0,IF(AND($D143="C",$E143="H"),$F143,IF(AND($D143="C",NOT($E143="H")),-$F143,IF($G143="C",$F143,IF(AND($E143="B",NOT($D143="C")),$F143/($G$1-1),IF($E143="X",$F143*Z143,0))))))</f>
        <v>0</v>
      </c>
      <c r="Q143" s="153">
        <f>IF(AND($D143="L",$E143="H"),-$F143,IF(AND($D143="L",$E143="T"),$F143,0))</f>
        <v>0</v>
      </c>
      <c r="R143" s="152">
        <f>IF($G$1&lt;4,0,IF(AND($D143="L",$E143="H"),$F143,IF(AND($D143="L",NOT($E143="H")),-$F143,IF($G143="L",$F143,IF(AND($E143="B",NOT($D143="L")),$F143/($G$1-1),IF($E143="X",$F143*AA143,0))))))</f>
        <v>0</v>
      </c>
      <c r="S143" s="153">
        <f>IF(AND($D143="O",$E143="H"),-$F143,IF(AND($D143="O",$E143="T"),$F143,0))</f>
        <v>0</v>
      </c>
      <c r="T143" s="152">
        <f>IF($G$1&lt;5,0,IF(AND($D143="O",$E143="H"),$F143,IF(AND($D143="O",NOT($E143="H")),-$F143,IF($G143="O",$F143,IF(AND($E143="B",NOT($D143="O")),$F143/($G$1-1),IF($E143="X",$F143*AB143,0))))))</f>
        <v>0</v>
      </c>
      <c r="U143" s="153">
        <f>IF(AND($D143="V",$E143="H"),-$F143,IF(AND($D143="V",$E143="T"),$F143,0))</f>
        <v>0</v>
      </c>
      <c r="V143" s="152">
        <f>IF($G$1&lt;6,0,IF(AND($D143="V",$E143="H"),$F143,IF(AND($D143="V",NOT($E143="H")),-$F143,IF($G143="V",$F143,IF(AND($E143="B",NOT($D143="V")),$F143/($G$1-1),IF($E143="X",($F143*AC143)-#REF!,0))))))</f>
        <v>0</v>
      </c>
      <c r="W143" s="158">
        <f>IF(AND(D143="S",E143="H"),1,IF(AND(D143="B",E143="H"),2,IF(AND(D143="G",E143="A"),3,IF(AND(D143="G",E143="D"),4,IF(AND(D143="R",E143="A"),5,IF(AND(D143="R",E143="D"),6,IF(AND(D143="C",E143="A"),7,IF(AND(D143="C",E143="D"),8,IF(AND(D143="L",E143="A"),9,IF(AND(D143="L",E143="D"),10,IF(AND(D143="O",E143="A"),11,IF(AND(D143="O",E143="D"),12,IF(AND(D143="V",E143="A"),13,IF(AND(D143="V",E143="D"),14,0))))))))))))))</f>
        <v>0</v>
      </c>
      <c r="X143" s="159">
        <f>IF(NOT(SUMIF($W$6:$W143,1,$I$6:$I143)=0),(SUMIF($W$6:$W143,3,$F$6:$F143)-SUMIF($AE$6:$AE143,3,$F$6:$F143))/ABS(SUMIF($W$6:$W143,1,$I$6:$I143)),0)</f>
        <v>0</v>
      </c>
      <c r="Y143" s="159">
        <f>IF(NOT(SUMIF($W$6:$W143,1,$I$6:$I143)=0),(SUMIF($W$6:$W143,5,$F$6:$F143)-SUMIF($AE$6:$AE143,5,$F$6:$F143))/ABS(SUMIF($W$6:$W143,1,$I$6:$I143)),0)</f>
        <v>0</v>
      </c>
      <c r="Z143" s="159">
        <f>IF(NOT(SUMIF($W$6:$W143,1,$I$6:$I143)=0),(SUMIF($W$6:$W143,7,$F$6:$F143)-SUMIF($AE$6:$AE143,7,$F$6:$F143))/ABS(SUMIF($W$6:$W143,1,$I$6:$I143)),0)</f>
        <v>0</v>
      </c>
      <c r="AA143" s="159">
        <f>IF(NOT(SUMIF($W$6:$W143,1,$I$6:$I143)=0),(SUMIF($W$6:$W143,9,$F$6:$F143)-SUMIF($AE$6:$AE143,9,$F$6:$F143))/ABS(SUMIF($W$6:$W143,1,$I$6:$I143)),0)</f>
        <v>0</v>
      </c>
      <c r="AB143" s="159">
        <f>IF(NOT(SUMIF($W$6:$W143,1,$I$6:$I143)=0),(SUMIF($W$6:$W143,11,$F$6:$F143)-SUMIF($AE$6:$AE143,11,$F$6:$F143))/ABS(SUMIF($W$6:$W143,1,$I$6:$I143)),0)</f>
        <v>0</v>
      </c>
      <c r="AC143" s="159">
        <f>IF(NOT(SUMIF($W$6:$W143,1,$I$6:$I143)=0),(SUMIF($W$6:$W143,13,$F$6:$F143)-SUMIF($AE$6:$AE143,13,$F$6:$F143))/ABS(SUMIF($W$6:$W143,1,$I$6:$I143)),0)</f>
        <v>0</v>
      </c>
      <c r="AD143" s="159">
        <f>IF(SUM($W$6:$W143)+SUM($AE$6:$AE143)=0,0,1-X143-Y143-Z143-AA143-AB143-AC143)</f>
        <v>0</v>
      </c>
      <c r="AE143" s="160">
        <f>IF(AND($D143="S",$E143="T"),1,IF(AND($D143="B",$E143="A"),2,IF(AND($G143="G",$E143="A"),3,IF(AND($G143="G",$E143="D"),4,IF(AND($G143="R",$E143="A"),5,IF(AND($G143="R",$E143="D"),6,IF(AND($G143="C",$E143="A"),7,IF(AND($G143="C",$E143="D"),8,IF(AND($G143="L",$E143="A"),9,IF(AND($G143="L",$E143="D"),10,IF(AND($G143="O",$E143="A"),11,IF(AND($G143="O",$E143="D"),12,IF(AND($G143="V",$E143="A"),13,IF(AND($G143="V",$E143="D"),14,IF(AND($E143="A",$G143="B"),15,0)))))))))))))))</f>
        <v>0</v>
      </c>
      <c r="AF143" s="161">
        <f>IF(AND(D143="B",E143="H"),A143,IF(AND(G143="B",OR(E143="A",E143="D")),A143,0))</f>
        <v>0</v>
      </c>
    </row>
    <row r="144" ht="12.7" customHeight="1">
      <c r="A144" s="143">
        <f>IF($E144="H",-$F144,IF($E144="T",$F144,IF(AND($E144="A",$G144="B"),$F144,IF(AND(E144="D",G144="B"),F144*0.8,0))))</f>
        <v>0</v>
      </c>
      <c r="B144" s="144">
        <f>$B143-$A144</f>
        <v>0</v>
      </c>
      <c r="C144" s="144">
        <f>IF(OR($E144="Z",AND($E144="H",$D144="B")),$F144,IF(AND($D144="B",$E144="Ü"),-$F144,IF($E144="X",$F144*$AD144,IF(AND(E144="D",G144="B"),F144*0.2,IF(AND(D144="S",E144="H"),$F144*H144/100,0)))))</f>
        <v>0</v>
      </c>
      <c r="D144" s="145"/>
      <c r="E144" s="146"/>
      <c r="F144" s="147">
        <f>IF(AND(D144="G",E144="S"),ROUND(SUM($L$6:$L143)*H144/100,-2),IF(AND(D144="R",E144="S"),ROUND(SUM(N$6:N143)*H144/100,-2),IF(AND(D144="C",E144="S"),ROUND(SUM(P$6:P143)*H144/100,-2),IF(AND(D144="L",E144="S"),ROUND(SUM(R$6:R143)*H144/100,-2),IF(AND(D144="O",E144="S"),ROUND(SUM(T$6:T143)*H144/100,-2),IF(AND(D144="V",E144="S"),ROUND(SUM(V$6:V143)*H144/100,-2),IF(AND(D144="G",E144="Z"),ABS(ROUND(SUM(K$6:K143)*H144/100,-2)),IF(AND(D144="R",E144="Z"),ABS(ROUND(SUM(M$6:M143)*H144/100,-2)),IF(AND(D144="C",E144="Z"),ABS(ROUND(SUM(O$6:O143)*H144/100,-2)),IF(AND(D144="L",E144="Z"),ABS(ROUND(SUM(Q$6:Q143)*H144/100,-2)),IF(AND(D144="O",E144="Z"),ABS(ROUND(SUM(S$6:S143)*H144/100,-2)),IF(AND(D144="V",E144="Z"),ABS(ROUND(SUM(U$6:U143)*H144/100,-2)),IF(E144="X",ABS(ROUND(SUM(I$6:I143)*H144/100,-2)),IF(AND(D144="B",E144="H"),80000,0))))))))))))))</f>
        <v>0</v>
      </c>
      <c r="G144" s="148"/>
      <c r="H144" s="149">
        <f>IF(AND(E143="S"),H142,H143)</f>
        <v>5</v>
      </c>
      <c r="I144" s="144">
        <f>IF(AND($D144="S",$E144="H"),-$F144,IF(AND($D144="S",$E144="T"),$F144,0))</f>
        <v>0</v>
      </c>
      <c r="J144" s="150">
        <f>IF(AND($D144="S",OR($E144="Ü",$E144="T",$E144="A",$E144="D")),-$F144,IF(AND($G144="S",$E144="Ü"),$F144,IF(E144="S",$F144,IF(AND(D144="S",E144="H"),$F144*(100-H144)/100,IF(E144="X",-F144,0)))))</f>
        <v>0</v>
      </c>
      <c r="K144" s="151">
        <f>IF(AND($D144="G",$E144="H"),-$F144,IF(AND($D144="G",$E144="T"),$F144,0))</f>
        <v>0</v>
      </c>
      <c r="L144" s="152">
        <f>IF(AND($D144="G",$E144="H"),$F144,IF(AND($D144="G",NOT($E144="H")),-$F144,IF($G144="G",$F144,IF(AND($E144="B",NOT($D144="G")),$F144/($G$1-1),IF($E144="X",$F144*X144,0)))))</f>
        <v>0</v>
      </c>
      <c r="M144" s="153">
        <f>IF(AND($D144="R",$E144="H"),-$F144,IF(AND($D144="R",$E144="T"),$F144,0))</f>
        <v>0</v>
      </c>
      <c r="N144" s="152">
        <f>IF(AND($D144="R",$E144="H"),$F144,IF(AND($D144="R",NOT($E144="H")),-$F144,IF($G144="R",$F144,IF(AND($E144="B",NOT($D144="R")),$F144/($G$1-1),IF($E144="X",$F144*Y144,0)))))</f>
        <v>0</v>
      </c>
      <c r="O144" s="153">
        <f>IF(AND($D144="C",$E144="H"),-$F144,IF(AND($D144="C",$E144="T"),$F144,0))</f>
        <v>0</v>
      </c>
      <c r="P144" s="152">
        <f>IF($G$1&lt;3,0,IF(AND($D144="C",$E144="H"),$F144,IF(AND($D144="C",NOT($E144="H")),-$F144,IF($G144="C",$F144,IF(AND($E144="B",NOT($D144="C")),$F144/($G$1-1),IF($E144="X",$F144*Z144,0))))))</f>
        <v>0</v>
      </c>
      <c r="Q144" s="153">
        <f>IF(AND($D144="L",$E144="H"),-$F144,IF(AND($D144="L",$E144="T"),$F144,0))</f>
        <v>0</v>
      </c>
      <c r="R144" s="152">
        <f>IF($G$1&lt;4,0,IF(AND($D144="L",$E144="H"),$F144,IF(AND($D144="L",NOT($E144="H")),-$F144,IF($G144="L",$F144,IF(AND($E144="B",NOT($D144="L")),$F144/($G$1-1),IF($E144="X",$F144*AA144,0))))))</f>
        <v>0</v>
      </c>
      <c r="S144" s="153">
        <f>IF(AND($D144="O",$E144="H"),-$F144,IF(AND($D144="O",$E144="T"),$F144,0))</f>
        <v>0</v>
      </c>
      <c r="T144" s="152">
        <f>IF($G$1&lt;5,0,IF(AND($D144="O",$E144="H"),$F144,IF(AND($D144="O",NOT($E144="H")),-$F144,IF($G144="O",$F144,IF(AND($E144="B",NOT($D144="O")),$F144/($G$1-1),IF($E144="X",$F144*AB144,0))))))</f>
        <v>0</v>
      </c>
      <c r="U144" s="153">
        <f>IF(AND($D144="V",$E144="H"),-$F144,IF(AND($D144="V",$E144="T"),$F144,0))</f>
        <v>0</v>
      </c>
      <c r="V144" s="152">
        <f>IF($G$1&lt;6,0,IF(AND($D144="V",$E144="H"),$F144,IF(AND($D144="V",NOT($E144="H")),-$F144,IF($G144="V",$F144,IF(AND($E144="B",NOT($D144="V")),$F144/($G$1-1),IF($E144="X",($F144*AC144)-#REF!,0))))))</f>
        <v>0</v>
      </c>
      <c r="W144" s="154">
        <f>IF(AND(D144="S",E144="H"),1,IF(AND(D144="B",E144="H"),2,IF(AND(D144="G",E144="A"),3,IF(AND(D144="G",E144="D"),4,IF(AND(D144="R",E144="A"),5,IF(AND(D144="R",E144="D"),6,IF(AND(D144="C",E144="A"),7,IF(AND(D144="C",E144="D"),8,IF(AND(D144="L",E144="A"),9,IF(AND(D144="L",E144="D"),10,IF(AND(D144="O",E144="A"),11,IF(AND(D144="O",E144="D"),12,IF(AND(D144="V",E144="A"),13,IF(AND(D144="V",E144="D"),14,0))))))))))))))</f>
        <v>0</v>
      </c>
      <c r="X144" s="155">
        <f>IF(NOT(SUMIF($W$6:$W144,1,$I$6:$I144)=0),(SUMIF($W$6:$W144,3,$F$6:$F144)-SUMIF($AE$6:$AE144,3,$F$6:$F144))/ABS(SUMIF($W$6:$W144,1,$I$6:$I144)),0)</f>
        <v>0</v>
      </c>
      <c r="Y144" s="155">
        <f>IF(NOT(SUMIF($W$6:$W144,1,$I$6:$I144)=0),(SUMIF($W$6:$W144,5,$F$6:$F144)-SUMIF($AE$6:$AE144,5,$F$6:$F144))/ABS(SUMIF($W$6:$W144,1,$I$6:$I144)),0)</f>
        <v>0</v>
      </c>
      <c r="Z144" s="155">
        <f>IF(NOT(SUMIF($W$6:$W144,1,$I$6:$I144)=0),(SUMIF($W$6:$W144,7,$F$6:$F144)-SUMIF($AE$6:$AE144,7,$F$6:$F144))/ABS(SUMIF($W$6:$W144,1,$I$6:$I144)),0)</f>
        <v>0</v>
      </c>
      <c r="AA144" s="155">
        <f>IF(NOT(SUMIF($W$6:$W144,1,$I$6:$I144)=0),(SUMIF($W$6:$W144,9,$F$6:$F144)-SUMIF($AE$6:$AE144,9,$F$6:$F144))/ABS(SUMIF($W$6:$W144,1,$I$6:$I144)),0)</f>
        <v>0</v>
      </c>
      <c r="AB144" s="155">
        <f>IF(NOT(SUMIF($W$6:$W144,1,$I$6:$I144)=0),(SUMIF($W$6:$W144,11,$F$6:$F144)-SUMIF($AE$6:$AE144,11,$F$6:$F144))/ABS(SUMIF($W$6:$W144,1,$I$6:$I144)),0)</f>
        <v>0</v>
      </c>
      <c r="AC144" s="155">
        <f>IF(NOT(SUMIF($W$6:$W144,1,$I$6:$I144)=0),(SUMIF($W$6:$W144,13,$F$6:$F144)-SUMIF($AE$6:$AE144,13,$F$6:$F144))/ABS(SUMIF($W$6:$W144,1,$I$6:$I144)),0)</f>
        <v>0</v>
      </c>
      <c r="AD144" s="155">
        <f>IF(SUM($W$6:$W144)+SUM($AE$6:$AE144)=0,0,1-X144-Y144-Z144-AA144-AB144-AC144)</f>
        <v>0</v>
      </c>
      <c r="AE144" s="156">
        <f>IF(AND($D144="S",$E144="T"),1,IF(AND($D144="B",$E144="A"),2,IF(AND($G144="G",$E144="A"),3,IF(AND($G144="G",$E144="D"),4,IF(AND($G144="R",$E144="A"),5,IF(AND($G144="R",$E144="D"),6,IF(AND($G144="C",$E144="A"),7,IF(AND($G144="C",$E144="D"),8,IF(AND($G144="L",$E144="A"),9,IF(AND($G144="L",$E144="D"),10,IF(AND($G144="O",$E144="A"),11,IF(AND($G144="O",$E144="D"),12,IF(AND($G144="V",$E144="A"),13,IF(AND($G144="V",$E144="D"),14,IF(AND($E144="A",$G144="B"),15,0)))))))))))))))</f>
        <v>0</v>
      </c>
      <c r="AF144" s="157">
        <f>IF(AND(D144="B",E144="H"),A144,IF(AND(G144="B",OR(E144="A",E144="D")),A144,0))</f>
        <v>0</v>
      </c>
    </row>
    <row r="145" ht="12.7" customHeight="1">
      <c r="A145" s="143">
        <f>IF($E145="H",-$F145,IF($E145="T",$F145,IF(AND($E145="A",$G145="B"),$F145,IF(AND(E145="D",G145="B"),F145*0.8,0))))</f>
        <v>0</v>
      </c>
      <c r="B145" s="144">
        <f>$B144-$A145</f>
        <v>0</v>
      </c>
      <c r="C145" s="144">
        <f>IF(OR($E145="Z",AND($E145="H",$D145="B")),$F145,IF(AND($D145="B",$E145="Ü"),-$F145,IF($E145="X",$F145*$AD145,IF(AND(E145="D",G145="B"),F145*0.2,IF(AND(D145="S",E145="H"),$F145*H145/100,0)))))</f>
        <v>0</v>
      </c>
      <c r="D145" s="145"/>
      <c r="E145" s="146"/>
      <c r="F145" s="147">
        <f>IF(AND(D145="G",E145="S"),ROUND(SUM($L$6:$L144)*H145/100,-2),IF(AND(D145="R",E145="S"),ROUND(SUM(N$6:N144)*H145/100,-2),IF(AND(D145="C",E145="S"),ROUND(SUM(P$6:P144)*H145/100,-2),IF(AND(D145="L",E145="S"),ROUND(SUM(R$6:R144)*H145/100,-2),IF(AND(D145="O",E145="S"),ROUND(SUM(T$6:T144)*H145/100,-2),IF(AND(D145="V",E145="S"),ROUND(SUM(V$6:V144)*H145/100,-2),IF(AND(D145="G",E145="Z"),ABS(ROUND(SUM(K$6:K144)*H145/100,-2)),IF(AND(D145="R",E145="Z"),ABS(ROUND(SUM(M$6:M144)*H145/100,-2)),IF(AND(D145="C",E145="Z"),ABS(ROUND(SUM(O$6:O144)*H145/100,-2)),IF(AND(D145="L",E145="Z"),ABS(ROUND(SUM(Q$6:Q144)*H145/100,-2)),IF(AND(D145="O",E145="Z"),ABS(ROUND(SUM(S$6:S144)*H145/100,-2)),IF(AND(D145="V",E145="Z"),ABS(ROUND(SUM(U$6:U144)*H145/100,-2)),IF(E145="X",ABS(ROUND(SUM(I$6:I144)*H145/100,-2)),IF(AND(D145="B",E145="H"),80000,0))))))))))))))</f>
        <v>0</v>
      </c>
      <c r="G145" s="148"/>
      <c r="H145" s="149">
        <f>IF(AND(E144="S"),H143,H144)</f>
        <v>5</v>
      </c>
      <c r="I145" s="144">
        <f>IF(AND($D145="S",$E145="H"),-$F145,IF(AND($D145="S",$E145="T"),$F145,0))</f>
        <v>0</v>
      </c>
      <c r="J145" s="150">
        <f>IF(AND($D145="S",OR($E145="Ü",$E145="T",$E145="A",$E145="D")),-$F145,IF(AND($G145="S",$E145="Ü"),$F145,IF(E145="S",$F145,IF(AND(D145="S",E145="H"),$F145*(100-H145)/100,IF(E145="X",-F145,0)))))</f>
        <v>0</v>
      </c>
      <c r="K145" s="151">
        <f>IF(AND($D145="G",$E145="H"),-$F145,IF(AND($D145="G",$E145="T"),$F145,0))</f>
        <v>0</v>
      </c>
      <c r="L145" s="152">
        <f>IF(AND($D145="G",$E145="H"),$F145,IF(AND($D145="G",NOT($E145="H")),-$F145,IF($G145="G",$F145,IF(AND($E145="B",NOT($D145="G")),$F145/($G$1-1),IF($E145="X",$F145*X145,0)))))</f>
        <v>0</v>
      </c>
      <c r="M145" s="153">
        <f>IF(AND($D145="R",$E145="H"),-$F145,IF(AND($D145="R",$E145="T"),$F145,0))</f>
        <v>0</v>
      </c>
      <c r="N145" s="152">
        <f>IF(AND($D145="R",$E145="H"),$F145,IF(AND($D145="R",NOT($E145="H")),-$F145,IF($G145="R",$F145,IF(AND($E145="B",NOT($D145="R")),$F145/($G$1-1),IF($E145="X",$F145*Y145,0)))))</f>
        <v>0</v>
      </c>
      <c r="O145" s="153">
        <f>IF(AND($D145="C",$E145="H"),-$F145,IF(AND($D145="C",$E145="T"),$F145,0))</f>
        <v>0</v>
      </c>
      <c r="P145" s="152">
        <f>IF($G$1&lt;3,0,IF(AND($D145="C",$E145="H"),$F145,IF(AND($D145="C",NOT($E145="H")),-$F145,IF($G145="C",$F145,IF(AND($E145="B",NOT($D145="C")),$F145/($G$1-1),IF($E145="X",$F145*Z145,0))))))</f>
        <v>0</v>
      </c>
      <c r="Q145" s="153">
        <f>IF(AND($D145="L",$E145="H"),-$F145,IF(AND($D145="L",$E145="T"),$F145,0))</f>
        <v>0</v>
      </c>
      <c r="R145" s="152">
        <f>IF($G$1&lt;4,0,IF(AND($D145="L",$E145="H"),$F145,IF(AND($D145="L",NOT($E145="H")),-$F145,IF($G145="L",$F145,IF(AND($E145="B",NOT($D145="L")),$F145/($G$1-1),IF($E145="X",$F145*AA145,0))))))</f>
        <v>0</v>
      </c>
      <c r="S145" s="153">
        <f>IF(AND($D145="O",$E145="H"),-$F145,IF(AND($D145="O",$E145="T"),$F145,0))</f>
        <v>0</v>
      </c>
      <c r="T145" s="152">
        <f>IF($G$1&lt;5,0,IF(AND($D145="O",$E145="H"),$F145,IF(AND($D145="O",NOT($E145="H")),-$F145,IF($G145="O",$F145,IF(AND($E145="B",NOT($D145="O")),$F145/($G$1-1),IF($E145="X",$F145*AB145,0))))))</f>
        <v>0</v>
      </c>
      <c r="U145" s="153">
        <f>IF(AND($D145="V",$E145="H"),-$F145,IF(AND($D145="V",$E145="T"),$F145,0))</f>
        <v>0</v>
      </c>
      <c r="V145" s="152">
        <f>IF($G$1&lt;6,0,IF(AND($D145="V",$E145="H"),$F145,IF(AND($D145="V",NOT($E145="H")),-$F145,IF($G145="V",$F145,IF(AND($E145="B",NOT($D145="V")),$F145/($G$1-1),IF($E145="X",($F145*AC145)-#REF!,0))))))</f>
        <v>0</v>
      </c>
      <c r="W145" s="158">
        <f>IF(AND(D145="S",E145="H"),1,IF(AND(D145="B",E145="H"),2,IF(AND(D145="G",E145="A"),3,IF(AND(D145="G",E145="D"),4,IF(AND(D145="R",E145="A"),5,IF(AND(D145="R",E145="D"),6,IF(AND(D145="C",E145="A"),7,IF(AND(D145="C",E145="D"),8,IF(AND(D145="L",E145="A"),9,IF(AND(D145="L",E145="D"),10,IF(AND(D145="O",E145="A"),11,IF(AND(D145="O",E145="D"),12,IF(AND(D145="V",E145="A"),13,IF(AND(D145="V",E145="D"),14,0))))))))))))))</f>
        <v>0</v>
      </c>
      <c r="X145" s="159">
        <f>IF(NOT(SUMIF($W$6:$W145,1,$I$6:$I145)=0),(SUMIF($W$6:$W145,3,$F$6:$F145)-SUMIF($AE$6:$AE145,3,$F$6:$F145))/ABS(SUMIF($W$6:$W145,1,$I$6:$I145)),0)</f>
        <v>0</v>
      </c>
      <c r="Y145" s="159">
        <f>IF(NOT(SUMIF($W$6:$W145,1,$I$6:$I145)=0),(SUMIF($W$6:$W145,5,$F$6:$F145)-SUMIF($AE$6:$AE145,5,$F$6:$F145))/ABS(SUMIF($W$6:$W145,1,$I$6:$I145)),0)</f>
        <v>0</v>
      </c>
      <c r="Z145" s="159">
        <f>IF(NOT(SUMIF($W$6:$W145,1,$I$6:$I145)=0),(SUMIF($W$6:$W145,7,$F$6:$F145)-SUMIF($AE$6:$AE145,7,$F$6:$F145))/ABS(SUMIF($W$6:$W145,1,$I$6:$I145)),0)</f>
        <v>0</v>
      </c>
      <c r="AA145" s="159">
        <f>IF(NOT(SUMIF($W$6:$W145,1,$I$6:$I145)=0),(SUMIF($W$6:$W145,9,$F$6:$F145)-SUMIF($AE$6:$AE145,9,$F$6:$F145))/ABS(SUMIF($W$6:$W145,1,$I$6:$I145)),0)</f>
        <v>0</v>
      </c>
      <c r="AB145" s="159">
        <f>IF(NOT(SUMIF($W$6:$W145,1,$I$6:$I145)=0),(SUMIF($W$6:$W145,11,$F$6:$F145)-SUMIF($AE$6:$AE145,11,$F$6:$F145))/ABS(SUMIF($W$6:$W145,1,$I$6:$I145)),0)</f>
        <v>0</v>
      </c>
      <c r="AC145" s="159">
        <f>IF(NOT(SUMIF($W$6:$W145,1,$I$6:$I145)=0),(SUMIF($W$6:$W145,13,$F$6:$F145)-SUMIF($AE$6:$AE145,13,$F$6:$F145))/ABS(SUMIF($W$6:$W145,1,$I$6:$I145)),0)</f>
        <v>0</v>
      </c>
      <c r="AD145" s="159">
        <f>IF(SUM($W$6:$W145)+SUM($AE$6:$AE145)=0,0,1-X145-Y145-Z145-AA145-AB145-AC145)</f>
        <v>0</v>
      </c>
      <c r="AE145" s="160">
        <f>IF(AND($D145="S",$E145="T"),1,IF(AND($D145="B",$E145="A"),2,IF(AND($G145="G",$E145="A"),3,IF(AND($G145="G",$E145="D"),4,IF(AND($G145="R",$E145="A"),5,IF(AND($G145="R",$E145="D"),6,IF(AND($G145="C",$E145="A"),7,IF(AND($G145="C",$E145="D"),8,IF(AND($G145="L",$E145="A"),9,IF(AND($G145="L",$E145="D"),10,IF(AND($G145="O",$E145="A"),11,IF(AND($G145="O",$E145="D"),12,IF(AND($G145="V",$E145="A"),13,IF(AND($G145="V",$E145="D"),14,IF(AND($E145="A",$G145="B"),15,0)))))))))))))))</f>
        <v>0</v>
      </c>
      <c r="AF145" s="161">
        <f>IF(AND(D145="B",E145="H"),A145,IF(AND(G145="B",OR(E145="A",E145="D")),A145,0))</f>
        <v>0</v>
      </c>
    </row>
    <row r="146" ht="12.7" customHeight="1">
      <c r="A146" s="143">
        <f>IF($E146="H",-$F146,IF($E146="T",$F146,IF(AND($E146="A",$G146="B"),$F146,IF(AND(E146="D",G146="B"),F146*0.8,0))))</f>
        <v>0</v>
      </c>
      <c r="B146" s="144">
        <f>$B145-$A146</f>
        <v>0</v>
      </c>
      <c r="C146" s="144">
        <f>IF(OR($E146="Z",AND($E146="H",$D146="B")),$F146,IF(AND($D146="B",$E146="Ü"),-$F146,IF($E146="X",$F146*$AD146,IF(AND(E146="D",G146="B"),F146*0.2,IF(AND(D146="S",E146="H"),$F146*H146/100,0)))))</f>
        <v>0</v>
      </c>
      <c r="D146" s="145"/>
      <c r="E146" s="146"/>
      <c r="F146" s="147">
        <f>IF(AND(D146="G",E146="S"),ROUND(SUM($L$6:$L145)*H146/100,-2),IF(AND(D146="R",E146="S"),ROUND(SUM(N$6:N145)*H146/100,-2),IF(AND(D146="C",E146="S"),ROUND(SUM(P$6:P145)*H146/100,-2),IF(AND(D146="L",E146="S"),ROUND(SUM(R$6:R145)*H146/100,-2),IF(AND(D146="O",E146="S"),ROUND(SUM(T$6:T145)*H146/100,-2),IF(AND(D146="V",E146="S"),ROUND(SUM(V$6:V145)*H146/100,-2),IF(AND(D146="G",E146="Z"),ABS(ROUND(SUM(K$6:K145)*H146/100,-2)),IF(AND(D146="R",E146="Z"),ABS(ROUND(SUM(M$6:M145)*H146/100,-2)),IF(AND(D146="C",E146="Z"),ABS(ROUND(SUM(O$6:O145)*H146/100,-2)),IF(AND(D146="L",E146="Z"),ABS(ROUND(SUM(Q$6:Q145)*H146/100,-2)),IF(AND(D146="O",E146="Z"),ABS(ROUND(SUM(S$6:S145)*H146/100,-2)),IF(AND(D146="V",E146="Z"),ABS(ROUND(SUM(U$6:U145)*H146/100,-2)),IF(E146="X",ABS(ROUND(SUM(I$6:I145)*H146/100,-2)),IF(AND(D146="B",E146="H"),80000,0))))))))))))))</f>
        <v>0</v>
      </c>
      <c r="G146" s="148"/>
      <c r="H146" s="149">
        <f>IF(AND(E145="S"),H144,H145)</f>
        <v>5</v>
      </c>
      <c r="I146" s="144">
        <f>IF(AND($D146="S",$E146="H"),-$F146,IF(AND($D146="S",$E146="T"),$F146,0))</f>
        <v>0</v>
      </c>
      <c r="J146" s="150">
        <f>IF(AND($D146="S",OR($E146="Ü",$E146="T",$E146="A",$E146="D")),-$F146,IF(AND($G146="S",$E146="Ü"),$F146,IF(E146="S",$F146,IF(AND(D146="S",E146="H"),$F146*(100-H146)/100,IF(E146="X",-F146,0)))))</f>
        <v>0</v>
      </c>
      <c r="K146" s="151">
        <f>IF(AND($D146="G",$E146="H"),-$F146,IF(AND($D146="G",$E146="T"),$F146,0))</f>
        <v>0</v>
      </c>
      <c r="L146" s="152">
        <f>IF(AND($D146="G",$E146="H"),$F146,IF(AND($D146="G",NOT($E146="H")),-$F146,IF($G146="G",$F146,IF(AND($E146="B",NOT($D146="G")),$F146/($G$1-1),IF($E146="X",$F146*X146,0)))))</f>
        <v>0</v>
      </c>
      <c r="M146" s="153">
        <f>IF(AND($D146="R",$E146="H"),-$F146,IF(AND($D146="R",$E146="T"),$F146,0))</f>
        <v>0</v>
      </c>
      <c r="N146" s="152">
        <f>IF(AND($D146="R",$E146="H"),$F146,IF(AND($D146="R",NOT($E146="H")),-$F146,IF($G146="R",$F146,IF(AND($E146="B",NOT($D146="R")),$F146/($G$1-1),IF($E146="X",$F146*Y146,0)))))</f>
        <v>0</v>
      </c>
      <c r="O146" s="153">
        <f>IF(AND($D146="C",$E146="H"),-$F146,IF(AND($D146="C",$E146="T"),$F146,0))</f>
        <v>0</v>
      </c>
      <c r="P146" s="152">
        <f>IF($G$1&lt;3,0,IF(AND($D146="C",$E146="H"),$F146,IF(AND($D146="C",NOT($E146="H")),-$F146,IF($G146="C",$F146,IF(AND($E146="B",NOT($D146="C")),$F146/($G$1-1),IF($E146="X",$F146*Z146,0))))))</f>
        <v>0</v>
      </c>
      <c r="Q146" s="153">
        <f>IF(AND($D146="L",$E146="H"),-$F146,IF(AND($D146="L",$E146="T"),$F146,0))</f>
        <v>0</v>
      </c>
      <c r="R146" s="152">
        <f>IF($G$1&lt;4,0,IF(AND($D146="L",$E146="H"),$F146,IF(AND($D146="L",NOT($E146="H")),-$F146,IF($G146="L",$F146,IF(AND($E146="B",NOT($D146="L")),$F146/($G$1-1),IF($E146="X",$F146*AA146,0))))))</f>
        <v>0</v>
      </c>
      <c r="S146" s="153">
        <f>IF(AND($D146="O",$E146="H"),-$F146,IF(AND($D146="O",$E146="T"),$F146,0))</f>
        <v>0</v>
      </c>
      <c r="T146" s="152">
        <f>IF($G$1&lt;5,0,IF(AND($D146="O",$E146="H"),$F146,IF(AND($D146="O",NOT($E146="H")),-$F146,IF($G146="O",$F146,IF(AND($E146="B",NOT($D146="O")),$F146/($G$1-1),IF($E146="X",$F146*AB146,0))))))</f>
        <v>0</v>
      </c>
      <c r="U146" s="153">
        <f>IF(AND($D146="V",$E146="H"),-$F146,IF(AND($D146="V",$E146="T"),$F146,0))</f>
        <v>0</v>
      </c>
      <c r="V146" s="152">
        <f>IF($G$1&lt;6,0,IF(AND($D146="V",$E146="H"),$F146,IF(AND($D146="V",NOT($E146="H")),-$F146,IF($G146="V",$F146,IF(AND($E146="B",NOT($D146="V")),$F146/($G$1-1),IF($E146="X",($F146*AC146)-#REF!,0))))))</f>
        <v>0</v>
      </c>
      <c r="W146" s="154">
        <f>IF(AND(D146="S",E146="H"),1,IF(AND(D146="B",E146="H"),2,IF(AND(D146="G",E146="A"),3,IF(AND(D146="G",E146="D"),4,IF(AND(D146="R",E146="A"),5,IF(AND(D146="R",E146="D"),6,IF(AND(D146="C",E146="A"),7,IF(AND(D146="C",E146="D"),8,IF(AND(D146="L",E146="A"),9,IF(AND(D146="L",E146="D"),10,IF(AND(D146="O",E146="A"),11,IF(AND(D146="O",E146="D"),12,IF(AND(D146="V",E146="A"),13,IF(AND(D146="V",E146="D"),14,0))))))))))))))</f>
        <v>0</v>
      </c>
      <c r="X146" s="155">
        <f>IF(NOT(SUMIF($W$6:$W146,1,$I$6:$I146)=0),(SUMIF($W$6:$W146,3,$F$6:$F146)-SUMIF($AE$6:$AE146,3,$F$6:$F146))/ABS(SUMIF($W$6:$W146,1,$I$6:$I146)),0)</f>
        <v>0</v>
      </c>
      <c r="Y146" s="155">
        <f>IF(NOT(SUMIF($W$6:$W146,1,$I$6:$I146)=0),(SUMIF($W$6:$W146,5,$F$6:$F146)-SUMIF($AE$6:$AE146,5,$F$6:$F146))/ABS(SUMIF($W$6:$W146,1,$I$6:$I146)),0)</f>
        <v>0</v>
      </c>
      <c r="Z146" s="155">
        <f>IF(NOT(SUMIF($W$6:$W146,1,$I$6:$I146)=0),(SUMIF($W$6:$W146,7,$F$6:$F146)-SUMIF($AE$6:$AE146,7,$F$6:$F146))/ABS(SUMIF($W$6:$W146,1,$I$6:$I146)),0)</f>
        <v>0</v>
      </c>
      <c r="AA146" s="155">
        <f>IF(NOT(SUMIF($W$6:$W146,1,$I$6:$I146)=0),(SUMIF($W$6:$W146,9,$F$6:$F146)-SUMIF($AE$6:$AE146,9,$F$6:$F146))/ABS(SUMIF($W$6:$W146,1,$I$6:$I146)),0)</f>
        <v>0</v>
      </c>
      <c r="AB146" s="155">
        <f>IF(NOT(SUMIF($W$6:$W146,1,$I$6:$I146)=0),(SUMIF($W$6:$W146,11,$F$6:$F146)-SUMIF($AE$6:$AE146,11,$F$6:$F146))/ABS(SUMIF($W$6:$W146,1,$I$6:$I146)),0)</f>
        <v>0</v>
      </c>
      <c r="AC146" s="155">
        <f>IF(NOT(SUMIF($W$6:$W146,1,$I$6:$I146)=0),(SUMIF($W$6:$W146,13,$F$6:$F146)-SUMIF($AE$6:$AE146,13,$F$6:$F146))/ABS(SUMIF($W$6:$W146,1,$I$6:$I146)),0)</f>
        <v>0</v>
      </c>
      <c r="AD146" s="155">
        <f>IF(SUM($W$6:$W146)+SUM($AE$6:$AE146)=0,0,1-X146-Y146-Z146-AA146-AB146-AC146)</f>
        <v>0</v>
      </c>
      <c r="AE146" s="156">
        <f>IF(AND($D146="S",$E146="T"),1,IF(AND($D146="B",$E146="A"),2,IF(AND($G146="G",$E146="A"),3,IF(AND($G146="G",$E146="D"),4,IF(AND($G146="R",$E146="A"),5,IF(AND($G146="R",$E146="D"),6,IF(AND($G146="C",$E146="A"),7,IF(AND($G146="C",$E146="D"),8,IF(AND($G146="L",$E146="A"),9,IF(AND($G146="L",$E146="D"),10,IF(AND($G146="O",$E146="A"),11,IF(AND($G146="O",$E146="D"),12,IF(AND($G146="V",$E146="A"),13,IF(AND($G146="V",$E146="D"),14,IF(AND($E146="A",$G146="B"),15,0)))))))))))))))</f>
        <v>0</v>
      </c>
      <c r="AF146" s="157">
        <f>IF(AND(D146="B",E146="H"),A146,IF(AND(G146="B",OR(E146="A",E146="D")),A146,0))</f>
        <v>0</v>
      </c>
    </row>
    <row r="147" ht="12.7" customHeight="1">
      <c r="A147" s="143">
        <f>IF($E147="H",-$F147,IF($E147="T",$F147,IF(AND($E147="A",$G147="B"),$F147,IF(AND(E147="D",G147="B"),F147*0.8,0))))</f>
        <v>0</v>
      </c>
      <c r="B147" s="144">
        <f>$B146-$A147</f>
        <v>0</v>
      </c>
      <c r="C147" s="144">
        <f>IF(OR($E147="Z",AND($E147="H",$D147="B")),$F147,IF(AND($D147="B",$E147="Ü"),-$F147,IF($E147="X",$F147*$AD147,IF(AND(E147="D",G147="B"),F147*0.2,IF(AND(D147="S",E147="H"),$F147*H147/100,0)))))</f>
        <v>0</v>
      </c>
      <c r="D147" s="145"/>
      <c r="E147" s="146"/>
      <c r="F147" s="147">
        <f>IF(AND(D147="G",E147="S"),ROUND(SUM($L$6:$L146)*H147/100,-2),IF(AND(D147="R",E147="S"),ROUND(SUM(N$6:N146)*H147/100,-2),IF(AND(D147="C",E147="S"),ROUND(SUM(P$6:P146)*H147/100,-2),IF(AND(D147="L",E147="S"),ROUND(SUM(R$6:R146)*H147/100,-2),IF(AND(D147="O",E147="S"),ROUND(SUM(T$6:T146)*H147/100,-2),IF(AND(D147="V",E147="S"),ROUND(SUM(V$6:V146)*H147/100,-2),IF(AND(D147="G",E147="Z"),ABS(ROUND(SUM(K$6:K146)*H147/100,-2)),IF(AND(D147="R",E147="Z"),ABS(ROUND(SUM(M$6:M146)*H147/100,-2)),IF(AND(D147="C",E147="Z"),ABS(ROUND(SUM(O$6:O146)*H147/100,-2)),IF(AND(D147="L",E147="Z"),ABS(ROUND(SUM(Q$6:Q146)*H147/100,-2)),IF(AND(D147="O",E147="Z"),ABS(ROUND(SUM(S$6:S146)*H147/100,-2)),IF(AND(D147="V",E147="Z"),ABS(ROUND(SUM(U$6:U146)*H147/100,-2)),IF(E147="X",ABS(ROUND(SUM(I$6:I146)*H147/100,-2)),IF(AND(D147="B",E147="H"),80000,0))))))))))))))</f>
        <v>0</v>
      </c>
      <c r="G147" s="148"/>
      <c r="H147" s="149">
        <f>IF(AND(E146="S"),H145,H146)</f>
        <v>5</v>
      </c>
      <c r="I147" s="144">
        <f>IF(AND($D147="S",$E147="H"),-$F147,IF(AND($D147="S",$E147="T"),$F147,0))</f>
        <v>0</v>
      </c>
      <c r="J147" s="150">
        <f>IF(AND($D147="S",OR($E147="Ü",$E147="T",$E147="A",$E147="D")),-$F147,IF(AND($G147="S",$E147="Ü"),$F147,IF(E147="S",$F147,IF(AND(D147="S",E147="H"),$F147*(100-H147)/100,IF(E147="X",-F147,0)))))</f>
        <v>0</v>
      </c>
      <c r="K147" s="151">
        <f>IF(AND($D147="G",$E147="H"),-$F147,IF(AND($D147="G",$E147="T"),$F147,0))</f>
        <v>0</v>
      </c>
      <c r="L147" s="152">
        <f>IF(AND($D147="G",$E147="H"),$F147,IF(AND($D147="G",NOT($E147="H")),-$F147,IF($G147="G",$F147,IF(AND($E147="B",NOT($D147="G")),$F147/($G$1-1),IF($E147="X",$F147*X147,0)))))</f>
        <v>0</v>
      </c>
      <c r="M147" s="153">
        <f>IF(AND($D147="R",$E147="H"),-$F147,IF(AND($D147="R",$E147="T"),$F147,0))</f>
        <v>0</v>
      </c>
      <c r="N147" s="152">
        <f>IF(AND($D147="R",$E147="H"),$F147,IF(AND($D147="R",NOT($E147="H")),-$F147,IF($G147="R",$F147,IF(AND($E147="B",NOT($D147="R")),$F147/($G$1-1),IF($E147="X",$F147*Y147,0)))))</f>
        <v>0</v>
      </c>
      <c r="O147" s="153">
        <f>IF(AND($D147="C",$E147="H"),-$F147,IF(AND($D147="C",$E147="T"),$F147,0))</f>
        <v>0</v>
      </c>
      <c r="P147" s="152">
        <f>IF($G$1&lt;3,0,IF(AND($D147="C",$E147="H"),$F147,IF(AND($D147="C",NOT($E147="H")),-$F147,IF($G147="C",$F147,IF(AND($E147="B",NOT($D147="C")),$F147/($G$1-1),IF($E147="X",$F147*Z147,0))))))</f>
        <v>0</v>
      </c>
      <c r="Q147" s="153">
        <f>IF(AND($D147="L",$E147="H"),-$F147,IF(AND($D147="L",$E147="T"),$F147,0))</f>
        <v>0</v>
      </c>
      <c r="R147" s="152">
        <f>IF($G$1&lt;4,0,IF(AND($D147="L",$E147="H"),$F147,IF(AND($D147="L",NOT($E147="H")),-$F147,IF($G147="L",$F147,IF(AND($E147="B",NOT($D147="L")),$F147/($G$1-1),IF($E147="X",$F147*AA147,0))))))</f>
        <v>0</v>
      </c>
      <c r="S147" s="153">
        <f>IF(AND($D147="O",$E147="H"),-$F147,IF(AND($D147="O",$E147="T"),$F147,0))</f>
        <v>0</v>
      </c>
      <c r="T147" s="152">
        <f>IF($G$1&lt;5,0,IF(AND($D147="O",$E147="H"),$F147,IF(AND($D147="O",NOT($E147="H")),-$F147,IF($G147="O",$F147,IF(AND($E147="B",NOT($D147="O")),$F147/($G$1-1),IF($E147="X",$F147*AB147,0))))))</f>
        <v>0</v>
      </c>
      <c r="U147" s="153">
        <f>IF(AND($D147="V",$E147="H"),-$F147,IF(AND($D147="V",$E147="T"),$F147,0))</f>
        <v>0</v>
      </c>
      <c r="V147" s="152">
        <f>IF($G$1&lt;6,0,IF(AND($D147="V",$E147="H"),$F147,IF(AND($D147="V",NOT($E147="H")),-$F147,IF($G147="V",$F147,IF(AND($E147="B",NOT($D147="V")),$F147/($G$1-1),IF($E147="X",($F147*AC147)-#REF!,0))))))</f>
        <v>0</v>
      </c>
      <c r="W147" s="158">
        <f>IF(AND(D147="S",E147="H"),1,IF(AND(D147="B",E147="H"),2,IF(AND(D147="G",E147="A"),3,IF(AND(D147="G",E147="D"),4,IF(AND(D147="R",E147="A"),5,IF(AND(D147="R",E147="D"),6,IF(AND(D147="C",E147="A"),7,IF(AND(D147="C",E147="D"),8,IF(AND(D147="L",E147="A"),9,IF(AND(D147="L",E147="D"),10,IF(AND(D147="O",E147="A"),11,IF(AND(D147="O",E147="D"),12,IF(AND(D147="V",E147="A"),13,IF(AND(D147="V",E147="D"),14,0))))))))))))))</f>
        <v>0</v>
      </c>
      <c r="X147" s="159">
        <f>IF(NOT(SUMIF($W$6:$W147,1,$I$6:$I147)=0),(SUMIF($W$6:$W147,3,$F$6:$F147)-SUMIF($AE$6:$AE147,3,$F$6:$F147))/ABS(SUMIF($W$6:$W147,1,$I$6:$I147)),0)</f>
        <v>0</v>
      </c>
      <c r="Y147" s="159">
        <f>IF(NOT(SUMIF($W$6:$W147,1,$I$6:$I147)=0),(SUMIF($W$6:$W147,5,$F$6:$F147)-SUMIF($AE$6:$AE147,5,$F$6:$F147))/ABS(SUMIF($W$6:$W147,1,$I$6:$I147)),0)</f>
        <v>0</v>
      </c>
      <c r="Z147" s="159">
        <f>IF(NOT(SUMIF($W$6:$W147,1,$I$6:$I147)=0),(SUMIF($W$6:$W147,7,$F$6:$F147)-SUMIF($AE$6:$AE147,7,$F$6:$F147))/ABS(SUMIF($W$6:$W147,1,$I$6:$I147)),0)</f>
        <v>0</v>
      </c>
      <c r="AA147" s="159">
        <f>IF(NOT(SUMIF($W$6:$W147,1,$I$6:$I147)=0),(SUMIF($W$6:$W147,9,$F$6:$F147)-SUMIF($AE$6:$AE147,9,$F$6:$F147))/ABS(SUMIF($W$6:$W147,1,$I$6:$I147)),0)</f>
        <v>0</v>
      </c>
      <c r="AB147" s="159">
        <f>IF(NOT(SUMIF($W$6:$W147,1,$I$6:$I147)=0),(SUMIF($W$6:$W147,11,$F$6:$F147)-SUMIF($AE$6:$AE147,11,$F$6:$F147))/ABS(SUMIF($W$6:$W147,1,$I$6:$I147)),0)</f>
        <v>0</v>
      </c>
      <c r="AC147" s="159">
        <f>IF(NOT(SUMIF($W$6:$W147,1,$I$6:$I147)=0),(SUMIF($W$6:$W147,13,$F$6:$F147)-SUMIF($AE$6:$AE147,13,$F$6:$F147))/ABS(SUMIF($W$6:$W147,1,$I$6:$I147)),0)</f>
        <v>0</v>
      </c>
      <c r="AD147" s="159">
        <f>IF(SUM($W$6:$W147)+SUM($AE$6:$AE147)=0,0,1-X147-Y147-Z147-AA147-AB147-AC147)</f>
        <v>0</v>
      </c>
      <c r="AE147" s="160">
        <f>IF(AND($D147="S",$E147="T"),1,IF(AND($D147="B",$E147="A"),2,IF(AND($G147="G",$E147="A"),3,IF(AND($G147="G",$E147="D"),4,IF(AND($G147="R",$E147="A"),5,IF(AND($G147="R",$E147="D"),6,IF(AND($G147="C",$E147="A"),7,IF(AND($G147="C",$E147="D"),8,IF(AND($G147="L",$E147="A"),9,IF(AND($G147="L",$E147="D"),10,IF(AND($G147="O",$E147="A"),11,IF(AND($G147="O",$E147="D"),12,IF(AND($G147="V",$E147="A"),13,IF(AND($G147="V",$E147="D"),14,IF(AND($E147="A",$G147="B"),15,0)))))))))))))))</f>
        <v>0</v>
      </c>
      <c r="AF147" s="161">
        <f>IF(AND(D147="B",E147="H"),A147,IF(AND(G147="B",OR(E147="A",E147="D")),A147,0))</f>
        <v>0</v>
      </c>
    </row>
    <row r="148" ht="12.7" customHeight="1">
      <c r="A148" s="143">
        <f>IF($E148="H",-$F148,IF($E148="T",$F148,IF(AND($E148="A",$G148="B"),$F148,IF(AND(E148="D",G148="B"),F148*0.8,0))))</f>
        <v>0</v>
      </c>
      <c r="B148" s="144">
        <f>$B147-$A148</f>
        <v>0</v>
      </c>
      <c r="C148" s="144">
        <f>IF(OR($E148="Z",AND($E148="H",$D148="B")),$F148,IF(AND($D148="B",$E148="Ü"),-$F148,IF($E148="X",$F148*$AD148,IF(AND(E148="D",G148="B"),F148*0.2,IF(AND(D148="S",E148="H"),$F148*H148/100,0)))))</f>
        <v>0</v>
      </c>
      <c r="D148" s="145"/>
      <c r="E148" s="146"/>
      <c r="F148" s="147">
        <f>IF(AND(D148="G",E148="S"),ROUND(SUM($L$6:$L147)*H148/100,-2),IF(AND(D148="R",E148="S"),ROUND(SUM(N$6:N147)*H148/100,-2),IF(AND(D148="C",E148="S"),ROUND(SUM(P$6:P147)*H148/100,-2),IF(AND(D148="L",E148="S"),ROUND(SUM(R$6:R147)*H148/100,-2),IF(AND(D148="O",E148="S"),ROUND(SUM(T$6:T147)*H148/100,-2),IF(AND(D148="V",E148="S"),ROUND(SUM(V$6:V147)*H148/100,-2),IF(AND(D148="G",E148="Z"),ABS(ROUND(SUM(K$6:K147)*H148/100,-2)),IF(AND(D148="R",E148="Z"),ABS(ROUND(SUM(M$6:M147)*H148/100,-2)),IF(AND(D148="C",E148="Z"),ABS(ROUND(SUM(O$6:O147)*H148/100,-2)),IF(AND(D148="L",E148="Z"),ABS(ROUND(SUM(Q$6:Q147)*H148/100,-2)),IF(AND(D148="O",E148="Z"),ABS(ROUND(SUM(S$6:S147)*H148/100,-2)),IF(AND(D148="V",E148="Z"),ABS(ROUND(SUM(U$6:U147)*H148/100,-2)),IF(E148="X",ABS(ROUND(SUM(I$6:I147)*H148/100,-2)),IF(AND(D148="B",E148="H"),80000,0))))))))))))))</f>
        <v>0</v>
      </c>
      <c r="G148" s="148"/>
      <c r="H148" s="149">
        <f>IF(AND(E147="S"),H146,H147)</f>
        <v>5</v>
      </c>
      <c r="I148" s="144">
        <f>IF(AND($D148="S",$E148="H"),-$F148,IF(AND($D148="S",$E148="T"),$F148,0))</f>
        <v>0</v>
      </c>
      <c r="J148" s="150">
        <f>IF(AND($D148="S",OR($E148="Ü",$E148="T",$E148="A",$E148="D")),-$F148,IF(AND($G148="S",$E148="Ü"),$F148,IF(E148="S",$F148,IF(AND(D148="S",E148="H"),$F148*(100-H148)/100,IF(E148="X",-F148,0)))))</f>
        <v>0</v>
      </c>
      <c r="K148" s="151">
        <f>IF(AND($D148="G",$E148="H"),-$F148,IF(AND($D148="G",$E148="T"),$F148,0))</f>
        <v>0</v>
      </c>
      <c r="L148" s="152">
        <f>IF(AND($D148="G",$E148="H"),$F148,IF(AND($D148="G",NOT($E148="H")),-$F148,IF($G148="G",$F148,IF(AND($E148="B",NOT($D148="G")),$F148/($G$1-1),IF($E148="X",$F148*X148,0)))))</f>
        <v>0</v>
      </c>
      <c r="M148" s="153">
        <f>IF(AND($D148="R",$E148="H"),-$F148,IF(AND($D148="R",$E148="T"),$F148,0))</f>
        <v>0</v>
      </c>
      <c r="N148" s="152">
        <f>IF(AND($D148="R",$E148="H"),$F148,IF(AND($D148="R",NOT($E148="H")),-$F148,IF($G148="R",$F148,IF(AND($E148="B",NOT($D148="R")),$F148/($G$1-1),IF($E148="X",$F148*Y148,0)))))</f>
        <v>0</v>
      </c>
      <c r="O148" s="153">
        <f>IF(AND($D148="C",$E148="H"),-$F148,IF(AND($D148="C",$E148="T"),$F148,0))</f>
        <v>0</v>
      </c>
      <c r="P148" s="152">
        <f>IF($G$1&lt;3,0,IF(AND($D148="C",$E148="H"),$F148,IF(AND($D148="C",NOT($E148="H")),-$F148,IF($G148="C",$F148,IF(AND($E148="B",NOT($D148="C")),$F148/($G$1-1),IF($E148="X",$F148*Z148,0))))))</f>
        <v>0</v>
      </c>
      <c r="Q148" s="153">
        <f>IF(AND($D148="L",$E148="H"),-$F148,IF(AND($D148="L",$E148="T"),$F148,0))</f>
        <v>0</v>
      </c>
      <c r="R148" s="152">
        <f>IF($G$1&lt;4,0,IF(AND($D148="L",$E148="H"),$F148,IF(AND($D148="L",NOT($E148="H")),-$F148,IF($G148="L",$F148,IF(AND($E148="B",NOT($D148="L")),$F148/($G$1-1),IF($E148="X",$F148*AA148,0))))))</f>
        <v>0</v>
      </c>
      <c r="S148" s="153">
        <f>IF(AND($D148="O",$E148="H"),-$F148,IF(AND($D148="O",$E148="T"),$F148,0))</f>
        <v>0</v>
      </c>
      <c r="T148" s="152">
        <f>IF($G$1&lt;5,0,IF(AND($D148="O",$E148="H"),$F148,IF(AND($D148="O",NOT($E148="H")),-$F148,IF($G148="O",$F148,IF(AND($E148="B",NOT($D148="O")),$F148/($G$1-1),IF($E148="X",$F148*AB148,0))))))</f>
        <v>0</v>
      </c>
      <c r="U148" s="153">
        <f>IF(AND($D148="V",$E148="H"),-$F148,IF(AND($D148="V",$E148="T"),$F148,0))</f>
        <v>0</v>
      </c>
      <c r="V148" s="152">
        <f>IF($G$1&lt;6,0,IF(AND($D148="V",$E148="H"),$F148,IF(AND($D148="V",NOT($E148="H")),-$F148,IF($G148="V",$F148,IF(AND($E148="B",NOT($D148="V")),$F148/($G$1-1),IF($E148="X",($F148*AC148)-#REF!,0))))))</f>
        <v>0</v>
      </c>
      <c r="W148" s="154">
        <f>IF(AND(D148="S",E148="H"),1,IF(AND(D148="B",E148="H"),2,IF(AND(D148="G",E148="A"),3,IF(AND(D148="G",E148="D"),4,IF(AND(D148="R",E148="A"),5,IF(AND(D148="R",E148="D"),6,IF(AND(D148="C",E148="A"),7,IF(AND(D148="C",E148="D"),8,IF(AND(D148="L",E148="A"),9,IF(AND(D148="L",E148="D"),10,IF(AND(D148="O",E148="A"),11,IF(AND(D148="O",E148="D"),12,IF(AND(D148="V",E148="A"),13,IF(AND(D148="V",E148="D"),14,0))))))))))))))</f>
        <v>0</v>
      </c>
      <c r="X148" s="155">
        <f>IF(NOT(SUMIF($W$6:$W148,1,$I$6:$I148)=0),(SUMIF($W$6:$W148,3,$F$6:$F148)-SUMIF($AE$6:$AE148,3,$F$6:$F148))/ABS(SUMIF($W$6:$W148,1,$I$6:$I148)),0)</f>
        <v>0</v>
      </c>
      <c r="Y148" s="155">
        <f>IF(NOT(SUMIF($W$6:$W148,1,$I$6:$I148)=0),(SUMIF($W$6:$W148,5,$F$6:$F148)-SUMIF($AE$6:$AE148,5,$F$6:$F148))/ABS(SUMIF($W$6:$W148,1,$I$6:$I148)),0)</f>
        <v>0</v>
      </c>
      <c r="Z148" s="155">
        <f>IF(NOT(SUMIF($W$6:$W148,1,$I$6:$I148)=0),(SUMIF($W$6:$W148,7,$F$6:$F148)-SUMIF($AE$6:$AE148,7,$F$6:$F148))/ABS(SUMIF($W$6:$W148,1,$I$6:$I148)),0)</f>
        <v>0</v>
      </c>
      <c r="AA148" s="155">
        <f>IF(NOT(SUMIF($W$6:$W148,1,$I$6:$I148)=0),(SUMIF($W$6:$W148,9,$F$6:$F148)-SUMIF($AE$6:$AE148,9,$F$6:$F148))/ABS(SUMIF($W$6:$W148,1,$I$6:$I148)),0)</f>
        <v>0</v>
      </c>
      <c r="AB148" s="155">
        <f>IF(NOT(SUMIF($W$6:$W148,1,$I$6:$I148)=0),(SUMIF($W$6:$W148,11,$F$6:$F148)-SUMIF($AE$6:$AE148,11,$F$6:$F148))/ABS(SUMIF($W$6:$W148,1,$I$6:$I148)),0)</f>
        <v>0</v>
      </c>
      <c r="AC148" s="155">
        <f>IF(NOT(SUMIF($W$6:$W148,1,$I$6:$I148)=0),(SUMIF($W$6:$W148,13,$F$6:$F148)-SUMIF($AE$6:$AE148,13,$F$6:$F148))/ABS(SUMIF($W$6:$W148,1,$I$6:$I148)),0)</f>
        <v>0</v>
      </c>
      <c r="AD148" s="155">
        <f>IF(SUM($W$6:$W148)+SUM($AE$6:$AE148)=0,0,1-X148-Y148-Z148-AA148-AB148-AC148)</f>
        <v>0</v>
      </c>
      <c r="AE148" s="156">
        <f>IF(AND($D148="S",$E148="T"),1,IF(AND($D148="B",$E148="A"),2,IF(AND($G148="G",$E148="A"),3,IF(AND($G148="G",$E148="D"),4,IF(AND($G148="R",$E148="A"),5,IF(AND($G148="R",$E148="D"),6,IF(AND($G148="C",$E148="A"),7,IF(AND($G148="C",$E148="D"),8,IF(AND($G148="L",$E148="A"),9,IF(AND($G148="L",$E148="D"),10,IF(AND($G148="O",$E148="A"),11,IF(AND($G148="O",$E148="D"),12,IF(AND($G148="V",$E148="A"),13,IF(AND($G148="V",$E148="D"),14,IF(AND($E148="A",$G148="B"),15,0)))))))))))))))</f>
        <v>0</v>
      </c>
      <c r="AF148" s="157">
        <f>IF(AND(D148="B",E148="H"),A148,IF(AND(G148="B",OR(E148="A",E148="D")),A148,0))</f>
        <v>0</v>
      </c>
    </row>
    <row r="149" ht="12.7" customHeight="1">
      <c r="A149" s="143">
        <f>IF($E149="H",-$F149,IF($E149="T",$F149,IF(AND($E149="A",$G149="B"),$F149,IF(AND(E149="D",G149="B"),F149*0.8,0))))</f>
        <v>0</v>
      </c>
      <c r="B149" s="144">
        <f>$B148-$A149</f>
        <v>0</v>
      </c>
      <c r="C149" s="144">
        <f>IF(OR($E149="Z",AND($E149="H",$D149="B")),$F149,IF(AND($D149="B",$E149="Ü"),-$F149,IF($E149="X",$F149*$AD149,IF(AND(E149="D",G149="B"),F149*0.2,IF(AND(D149="S",E149="H"),$F149*H149/100,0)))))</f>
        <v>0</v>
      </c>
      <c r="D149" s="145"/>
      <c r="E149" s="146"/>
      <c r="F149" s="147">
        <f>IF(AND(D149="G",E149="S"),ROUND(SUM($L$6:$L148)*H149/100,-2),IF(AND(D149="R",E149="S"),ROUND(SUM(N$6:N148)*H149/100,-2),IF(AND(D149="C",E149="S"),ROUND(SUM(P$6:P148)*H149/100,-2),IF(AND(D149="L",E149="S"),ROUND(SUM(R$6:R148)*H149/100,-2),IF(AND(D149="O",E149="S"),ROUND(SUM(T$6:T148)*H149/100,-2),IF(AND(D149="V",E149="S"),ROUND(SUM(V$6:V148)*H149/100,-2),IF(AND(D149="G",E149="Z"),ABS(ROUND(SUM(K$6:K148)*H149/100,-2)),IF(AND(D149="R",E149="Z"),ABS(ROUND(SUM(M$6:M148)*H149/100,-2)),IF(AND(D149="C",E149="Z"),ABS(ROUND(SUM(O$6:O148)*H149/100,-2)),IF(AND(D149="L",E149="Z"),ABS(ROUND(SUM(Q$6:Q148)*H149/100,-2)),IF(AND(D149="O",E149="Z"),ABS(ROUND(SUM(S$6:S148)*H149/100,-2)),IF(AND(D149="V",E149="Z"),ABS(ROUND(SUM(U$6:U148)*H149/100,-2)),IF(E149="X",ABS(ROUND(SUM(I$6:I148)*H149/100,-2)),IF(AND(D149="B",E149="H"),80000,0))))))))))))))</f>
        <v>0</v>
      </c>
      <c r="G149" s="148"/>
      <c r="H149" s="149">
        <f>IF(AND(E148="S"),H147,H148)</f>
        <v>5</v>
      </c>
      <c r="I149" s="144">
        <f>IF(AND($D149="S",$E149="H"),-$F149,IF(AND($D149="S",$E149="T"),$F149,0))</f>
        <v>0</v>
      </c>
      <c r="J149" s="150">
        <f>IF(AND($D149="S",OR($E149="Ü",$E149="T",$E149="A",$E149="D")),-$F149,IF(AND($G149="S",$E149="Ü"),$F149,IF(E149="S",$F149,IF(AND(D149="S",E149="H"),$F149*(100-H149)/100,IF(E149="X",-F149,0)))))</f>
        <v>0</v>
      </c>
      <c r="K149" s="151">
        <f>IF(AND($D149="G",$E149="H"),-$F149,IF(AND($D149="G",$E149="T"),$F149,0))</f>
        <v>0</v>
      </c>
      <c r="L149" s="152">
        <f>IF(AND($D149="G",$E149="H"),$F149,IF(AND($D149="G",NOT($E149="H")),-$F149,IF($G149="G",$F149,IF(AND($E149="B",NOT($D149="G")),$F149/($G$1-1),IF($E149="X",$F149*X149,0)))))</f>
        <v>0</v>
      </c>
      <c r="M149" s="153">
        <f>IF(AND($D149="R",$E149="H"),-$F149,IF(AND($D149="R",$E149="T"),$F149,0))</f>
        <v>0</v>
      </c>
      <c r="N149" s="152">
        <f>IF(AND($D149="R",$E149="H"),$F149,IF(AND($D149="R",NOT($E149="H")),-$F149,IF($G149="R",$F149,IF(AND($E149="B",NOT($D149="R")),$F149/($G$1-1),IF($E149="X",$F149*Y149,0)))))</f>
        <v>0</v>
      </c>
      <c r="O149" s="153">
        <f>IF(AND($D149="C",$E149="H"),-$F149,IF(AND($D149="C",$E149="T"),$F149,0))</f>
        <v>0</v>
      </c>
      <c r="P149" s="152">
        <f>IF($G$1&lt;3,0,IF(AND($D149="C",$E149="H"),$F149,IF(AND($D149="C",NOT($E149="H")),-$F149,IF($G149="C",$F149,IF(AND($E149="B",NOT($D149="C")),$F149/($G$1-1),IF($E149="X",$F149*Z149,0))))))</f>
        <v>0</v>
      </c>
      <c r="Q149" s="153">
        <f>IF(AND($D149="L",$E149="H"),-$F149,IF(AND($D149="L",$E149="T"),$F149,0))</f>
        <v>0</v>
      </c>
      <c r="R149" s="152">
        <f>IF($G$1&lt;4,0,IF(AND($D149="L",$E149="H"),$F149,IF(AND($D149="L",NOT($E149="H")),-$F149,IF($G149="L",$F149,IF(AND($E149="B",NOT($D149="L")),$F149/($G$1-1),IF($E149="X",$F149*AA149,0))))))</f>
        <v>0</v>
      </c>
      <c r="S149" s="153">
        <f>IF(AND($D149="O",$E149="H"),-$F149,IF(AND($D149="O",$E149="T"),$F149,0))</f>
        <v>0</v>
      </c>
      <c r="T149" s="152">
        <f>IF($G$1&lt;5,0,IF(AND($D149="O",$E149="H"),$F149,IF(AND($D149="O",NOT($E149="H")),-$F149,IF($G149="O",$F149,IF(AND($E149="B",NOT($D149="O")),$F149/($G$1-1),IF($E149="X",$F149*AB149,0))))))</f>
        <v>0</v>
      </c>
      <c r="U149" s="153">
        <f>IF(AND($D149="V",$E149="H"),-$F149,IF(AND($D149="V",$E149="T"),$F149,0))</f>
        <v>0</v>
      </c>
      <c r="V149" s="152">
        <f>IF($G$1&lt;6,0,IF(AND($D149="V",$E149="H"),$F149,IF(AND($D149="V",NOT($E149="H")),-$F149,IF($G149="V",$F149,IF(AND($E149="B",NOT($D149="V")),$F149/($G$1-1),IF($E149="X",($F149*AC149)-#REF!,0))))))</f>
        <v>0</v>
      </c>
      <c r="W149" s="158">
        <f>IF(AND(D149="S",E149="H"),1,IF(AND(D149="B",E149="H"),2,IF(AND(D149="G",E149="A"),3,IF(AND(D149="G",E149="D"),4,IF(AND(D149="R",E149="A"),5,IF(AND(D149="R",E149="D"),6,IF(AND(D149="C",E149="A"),7,IF(AND(D149="C",E149="D"),8,IF(AND(D149="L",E149="A"),9,IF(AND(D149="L",E149="D"),10,IF(AND(D149="O",E149="A"),11,IF(AND(D149="O",E149="D"),12,IF(AND(D149="V",E149="A"),13,IF(AND(D149="V",E149="D"),14,0))))))))))))))</f>
        <v>0</v>
      </c>
      <c r="X149" s="159">
        <f>IF(NOT(SUMIF($W$6:$W149,1,$I$6:$I149)=0),(SUMIF($W$6:$W149,3,$F$6:$F149)-SUMIF($AE$6:$AE149,3,$F$6:$F149))/ABS(SUMIF($W$6:$W149,1,$I$6:$I149)),0)</f>
        <v>0</v>
      </c>
      <c r="Y149" s="159">
        <f>IF(NOT(SUMIF($W$6:$W149,1,$I$6:$I149)=0),(SUMIF($W$6:$W149,5,$F$6:$F149)-SUMIF($AE$6:$AE149,5,$F$6:$F149))/ABS(SUMIF($W$6:$W149,1,$I$6:$I149)),0)</f>
        <v>0</v>
      </c>
      <c r="Z149" s="159">
        <f>IF(NOT(SUMIF($W$6:$W149,1,$I$6:$I149)=0),(SUMIF($W$6:$W149,7,$F$6:$F149)-SUMIF($AE$6:$AE149,7,$F$6:$F149))/ABS(SUMIF($W$6:$W149,1,$I$6:$I149)),0)</f>
        <v>0</v>
      </c>
      <c r="AA149" s="159">
        <f>IF(NOT(SUMIF($W$6:$W149,1,$I$6:$I149)=0),(SUMIF($W$6:$W149,9,$F$6:$F149)-SUMIF($AE$6:$AE149,9,$F$6:$F149))/ABS(SUMIF($W$6:$W149,1,$I$6:$I149)),0)</f>
        <v>0</v>
      </c>
      <c r="AB149" s="159">
        <f>IF(NOT(SUMIF($W$6:$W149,1,$I$6:$I149)=0),(SUMIF($W$6:$W149,11,$F$6:$F149)-SUMIF($AE$6:$AE149,11,$F$6:$F149))/ABS(SUMIF($W$6:$W149,1,$I$6:$I149)),0)</f>
        <v>0</v>
      </c>
      <c r="AC149" s="159">
        <f>IF(NOT(SUMIF($W$6:$W149,1,$I$6:$I149)=0),(SUMIF($W$6:$W149,13,$F$6:$F149)-SUMIF($AE$6:$AE149,13,$F$6:$F149))/ABS(SUMIF($W$6:$W149,1,$I$6:$I149)),0)</f>
        <v>0</v>
      </c>
      <c r="AD149" s="159">
        <f>IF(SUM($W$6:$W149)+SUM($AE$6:$AE149)=0,0,1-X149-Y149-Z149-AA149-AB149-AC149)</f>
        <v>0</v>
      </c>
      <c r="AE149" s="160">
        <f>IF(AND($D149="S",$E149="T"),1,IF(AND($D149="B",$E149="A"),2,IF(AND($G149="G",$E149="A"),3,IF(AND($G149="G",$E149="D"),4,IF(AND($G149="R",$E149="A"),5,IF(AND($G149="R",$E149="D"),6,IF(AND($G149="C",$E149="A"),7,IF(AND($G149="C",$E149="D"),8,IF(AND($G149="L",$E149="A"),9,IF(AND($G149="L",$E149="D"),10,IF(AND($G149="O",$E149="A"),11,IF(AND($G149="O",$E149="D"),12,IF(AND($G149="V",$E149="A"),13,IF(AND($G149="V",$E149="D"),14,IF(AND($E149="A",$G149="B"),15,0)))))))))))))))</f>
        <v>0</v>
      </c>
      <c r="AF149" s="161">
        <f>IF(AND(D149="B",E149="H"),A149,IF(AND(G149="B",OR(E149="A",E149="D")),A149,0))</f>
        <v>0</v>
      </c>
    </row>
    <row r="150" ht="12.7" customHeight="1">
      <c r="A150" s="143">
        <f>IF($E150="H",-$F150,IF($E150="T",$F150,IF(AND($E150="A",$G150="B"),$F150,IF(AND(E150="D",G150="B"),F150*0.8,0))))</f>
        <v>0</v>
      </c>
      <c r="B150" s="144">
        <f>$B149-$A150</f>
        <v>0</v>
      </c>
      <c r="C150" s="144">
        <f>IF(OR($E150="Z",AND($E150="H",$D150="B")),$F150,IF(AND($D150="B",$E150="Ü"),-$F150,IF($E150="X",$F150*$AD150,IF(AND(E150="D",G150="B"),F150*0.2,IF(AND(D150="S",E150="H"),$F150*H150/100,0)))))</f>
        <v>0</v>
      </c>
      <c r="D150" s="145"/>
      <c r="E150" s="146"/>
      <c r="F150" s="147">
        <f>IF(AND(D150="G",E150="S"),ROUND(SUM($L$6:$L149)*H150/100,-2),IF(AND(D150="R",E150="S"),ROUND(SUM(N$6:N149)*H150/100,-2),IF(AND(D150="C",E150="S"),ROUND(SUM(P$6:P149)*H150/100,-2),IF(AND(D150="L",E150="S"),ROUND(SUM(R$6:R149)*H150/100,-2),IF(AND(D150="O",E150="S"),ROUND(SUM(T$6:T149)*H150/100,-2),IF(AND(D150="V",E150="S"),ROUND(SUM(V$6:V149)*H150/100,-2),IF(AND(D150="G",E150="Z"),ABS(ROUND(SUM(K$6:K149)*H150/100,-2)),IF(AND(D150="R",E150="Z"),ABS(ROUND(SUM(M$6:M149)*H150/100,-2)),IF(AND(D150="C",E150="Z"),ABS(ROUND(SUM(O$6:O149)*H150/100,-2)),IF(AND(D150="L",E150="Z"),ABS(ROUND(SUM(Q$6:Q149)*H150/100,-2)),IF(AND(D150="O",E150="Z"),ABS(ROUND(SUM(S$6:S149)*H150/100,-2)),IF(AND(D150="V",E150="Z"),ABS(ROUND(SUM(U$6:U149)*H150/100,-2)),IF(E150="X",ABS(ROUND(SUM(I$6:I149)*H150/100,-2)),IF(AND(D150="B",E150="H"),80000,0))))))))))))))</f>
        <v>0</v>
      </c>
      <c r="G150" s="148"/>
      <c r="H150" s="149">
        <f>IF(AND(E149="S"),H148,H149)</f>
        <v>5</v>
      </c>
      <c r="I150" s="144">
        <f>IF(AND($D150="S",$E150="H"),-$F150,IF(AND($D150="S",$E150="T"),$F150,0))</f>
        <v>0</v>
      </c>
      <c r="J150" s="150">
        <f>IF(AND($D150="S",OR($E150="Ü",$E150="T",$E150="A",$E150="D")),-$F150,IF(AND($G150="S",$E150="Ü"),$F150,IF(E150="S",$F150,IF(AND(D150="S",E150="H"),$F150*(100-H150)/100,IF(E150="X",-F150,0)))))</f>
        <v>0</v>
      </c>
      <c r="K150" s="151">
        <f>IF(AND($D150="G",$E150="H"),-$F150,IF(AND($D150="G",$E150="T"),$F150,0))</f>
        <v>0</v>
      </c>
      <c r="L150" s="152">
        <f>IF(AND($D150="G",$E150="H"),$F150,IF(AND($D150="G",NOT($E150="H")),-$F150,IF($G150="G",$F150,IF(AND($E150="B",NOT($D150="G")),$F150/($G$1-1),IF($E150="X",$F150*X150,0)))))</f>
        <v>0</v>
      </c>
      <c r="M150" s="153">
        <f>IF(AND($D150="R",$E150="H"),-$F150,IF(AND($D150="R",$E150="T"),$F150,0))</f>
        <v>0</v>
      </c>
      <c r="N150" s="152">
        <f>IF(AND($D150="R",$E150="H"),$F150,IF(AND($D150="R",NOT($E150="H")),-$F150,IF($G150="R",$F150,IF(AND($E150="B",NOT($D150="R")),$F150/($G$1-1),IF($E150="X",$F150*Y150,0)))))</f>
        <v>0</v>
      </c>
      <c r="O150" s="153">
        <f>IF(AND($D150="C",$E150="H"),-$F150,IF(AND($D150="C",$E150="T"),$F150,0))</f>
        <v>0</v>
      </c>
      <c r="P150" s="152">
        <f>IF($G$1&lt;3,0,IF(AND($D150="C",$E150="H"),$F150,IF(AND($D150="C",NOT($E150="H")),-$F150,IF($G150="C",$F150,IF(AND($E150="B",NOT($D150="C")),$F150/($G$1-1),IF($E150="X",$F150*Z150,0))))))</f>
        <v>0</v>
      </c>
      <c r="Q150" s="153">
        <f>IF(AND($D150="L",$E150="H"),-$F150,IF(AND($D150="L",$E150="T"),$F150,0))</f>
        <v>0</v>
      </c>
      <c r="R150" s="152">
        <f>IF($G$1&lt;4,0,IF(AND($D150="L",$E150="H"),$F150,IF(AND($D150="L",NOT($E150="H")),-$F150,IF($G150="L",$F150,IF(AND($E150="B",NOT($D150="L")),$F150/($G$1-1),IF($E150="X",$F150*AA150,0))))))</f>
        <v>0</v>
      </c>
      <c r="S150" s="153">
        <f>IF(AND($D150="O",$E150="H"),-$F150,IF(AND($D150="O",$E150="T"),$F150,0))</f>
        <v>0</v>
      </c>
      <c r="T150" s="152">
        <f>IF($G$1&lt;5,0,IF(AND($D150="O",$E150="H"),$F150,IF(AND($D150="O",NOT($E150="H")),-$F150,IF($G150="O",$F150,IF(AND($E150="B",NOT($D150="O")),$F150/($G$1-1),IF($E150="X",$F150*AB150,0))))))</f>
        <v>0</v>
      </c>
      <c r="U150" s="153">
        <f>IF(AND($D150="V",$E150="H"),-$F150,IF(AND($D150="V",$E150="T"),$F150,0))</f>
        <v>0</v>
      </c>
      <c r="V150" s="152">
        <f>IF($G$1&lt;6,0,IF(AND($D150="V",$E150="H"),$F150,IF(AND($D150="V",NOT($E150="H")),-$F150,IF($G150="V",$F150,IF(AND($E150="B",NOT($D150="V")),$F150/($G$1-1),IF($E150="X",($F150*AC150)-#REF!,0))))))</f>
        <v>0</v>
      </c>
      <c r="W150" s="154">
        <f>IF(AND(D150="S",E150="H"),1,IF(AND(D150="B",E150="H"),2,IF(AND(D150="G",E150="A"),3,IF(AND(D150="G",E150="D"),4,IF(AND(D150="R",E150="A"),5,IF(AND(D150="R",E150="D"),6,IF(AND(D150="C",E150="A"),7,IF(AND(D150="C",E150="D"),8,IF(AND(D150="L",E150="A"),9,IF(AND(D150="L",E150="D"),10,IF(AND(D150="O",E150="A"),11,IF(AND(D150="O",E150="D"),12,IF(AND(D150="V",E150="A"),13,IF(AND(D150="V",E150="D"),14,0))))))))))))))</f>
        <v>0</v>
      </c>
      <c r="X150" s="155">
        <f>IF(NOT(SUMIF($W$6:$W150,1,$I$6:$I150)=0),(SUMIF($W$6:$W150,3,$F$6:$F150)-SUMIF($AE$6:$AE150,3,$F$6:$F150))/ABS(SUMIF($W$6:$W150,1,$I$6:$I150)),0)</f>
        <v>0</v>
      </c>
      <c r="Y150" s="155">
        <f>IF(NOT(SUMIF($W$6:$W150,1,$I$6:$I150)=0),(SUMIF($W$6:$W150,5,$F$6:$F150)-SUMIF($AE$6:$AE150,5,$F$6:$F150))/ABS(SUMIF($W$6:$W150,1,$I$6:$I150)),0)</f>
        <v>0</v>
      </c>
      <c r="Z150" s="155">
        <f>IF(NOT(SUMIF($W$6:$W150,1,$I$6:$I150)=0),(SUMIF($W$6:$W150,7,$F$6:$F150)-SUMIF($AE$6:$AE150,7,$F$6:$F150))/ABS(SUMIF($W$6:$W150,1,$I$6:$I150)),0)</f>
        <v>0</v>
      </c>
      <c r="AA150" s="155">
        <f>IF(NOT(SUMIF($W$6:$W150,1,$I$6:$I150)=0),(SUMIF($W$6:$W150,9,$F$6:$F150)-SUMIF($AE$6:$AE150,9,$F$6:$F150))/ABS(SUMIF($W$6:$W150,1,$I$6:$I150)),0)</f>
        <v>0</v>
      </c>
      <c r="AB150" s="155">
        <f>IF(NOT(SUMIF($W$6:$W150,1,$I$6:$I150)=0),(SUMIF($W$6:$W150,11,$F$6:$F150)-SUMIF($AE$6:$AE150,11,$F$6:$F150))/ABS(SUMIF($W$6:$W150,1,$I$6:$I150)),0)</f>
        <v>0</v>
      </c>
      <c r="AC150" s="155">
        <f>IF(NOT(SUMIF($W$6:$W150,1,$I$6:$I150)=0),(SUMIF($W$6:$W150,13,$F$6:$F150)-SUMIF($AE$6:$AE150,13,$F$6:$F150))/ABS(SUMIF($W$6:$W150,1,$I$6:$I150)),0)</f>
        <v>0</v>
      </c>
      <c r="AD150" s="155">
        <f>IF(SUM($W$6:$W150)+SUM($AE$6:$AE150)=0,0,1-X150-Y150-Z150-AA150-AB150-AC150)</f>
        <v>0</v>
      </c>
      <c r="AE150" s="156">
        <f>IF(AND($D150="S",$E150="T"),1,IF(AND($D150="B",$E150="A"),2,IF(AND($G150="G",$E150="A"),3,IF(AND($G150="G",$E150="D"),4,IF(AND($G150="R",$E150="A"),5,IF(AND($G150="R",$E150="D"),6,IF(AND($G150="C",$E150="A"),7,IF(AND($G150="C",$E150="D"),8,IF(AND($G150="L",$E150="A"),9,IF(AND($G150="L",$E150="D"),10,IF(AND($G150="O",$E150="A"),11,IF(AND($G150="O",$E150="D"),12,IF(AND($G150="V",$E150="A"),13,IF(AND($G150="V",$E150="D"),14,IF(AND($E150="A",$G150="B"),15,0)))))))))))))))</f>
        <v>0</v>
      </c>
      <c r="AF150" s="157">
        <f>IF(AND(D150="B",E150="H"),A150,IF(AND(G150="B",OR(E150="A",E150="D")),A150,0))</f>
        <v>0</v>
      </c>
    </row>
    <row r="151" ht="12.7" customHeight="1">
      <c r="A151" s="143">
        <f>IF($E151="H",-$F151,IF($E151="T",$F151,IF(AND($E151="A",$G151="B"),$F151,IF(AND(E151="D",G151="B"),F151*0.8,0))))</f>
        <v>0</v>
      </c>
      <c r="B151" s="144">
        <f>$B150-$A151</f>
        <v>0</v>
      </c>
      <c r="C151" s="144">
        <f>IF(OR($E151="Z",AND($E151="H",$D151="B")),$F151,IF(AND($D151="B",$E151="Ü"),-$F151,IF($E151="X",$F151*$AD151,IF(AND(E151="D",G151="B"),F151*0.2,IF(AND(D151="S",E151="H"),$F151*H151/100,0)))))</f>
        <v>0</v>
      </c>
      <c r="D151" s="145"/>
      <c r="E151" s="146"/>
      <c r="F151" s="147">
        <f>IF(AND(D151="G",E151="S"),ROUND(SUM($L$6:$L150)*H151/100,-2),IF(AND(D151="R",E151="S"),ROUND(SUM(N$6:N150)*H151/100,-2),IF(AND(D151="C",E151="S"),ROUND(SUM(P$6:P150)*H151/100,-2),IF(AND(D151="L",E151="S"),ROUND(SUM(R$6:R150)*H151/100,-2),IF(AND(D151="O",E151="S"),ROUND(SUM(T$6:T150)*H151/100,-2),IF(AND(D151="V",E151="S"),ROUND(SUM(V$6:V150)*H151/100,-2),IF(AND(D151="G",E151="Z"),ABS(ROUND(SUM(K$6:K150)*H151/100,-2)),IF(AND(D151="R",E151="Z"),ABS(ROUND(SUM(M$6:M150)*H151/100,-2)),IF(AND(D151="C",E151="Z"),ABS(ROUND(SUM(O$6:O150)*H151/100,-2)),IF(AND(D151="L",E151="Z"),ABS(ROUND(SUM(Q$6:Q150)*H151/100,-2)),IF(AND(D151="O",E151="Z"),ABS(ROUND(SUM(S$6:S150)*H151/100,-2)),IF(AND(D151="V",E151="Z"),ABS(ROUND(SUM(U$6:U150)*H151/100,-2)),IF(E151="X",ABS(ROUND(SUM(I$6:I150)*H151/100,-2)),IF(AND(D151="B",E151="H"),80000,0))))))))))))))</f>
        <v>0</v>
      </c>
      <c r="G151" s="148"/>
      <c r="H151" s="149">
        <f>IF(AND(E150="S"),H149,H150)</f>
        <v>5</v>
      </c>
      <c r="I151" s="144">
        <f>IF(AND($D151="S",$E151="H"),-$F151,IF(AND($D151="S",$E151="T"),$F151,0))</f>
        <v>0</v>
      </c>
      <c r="J151" s="150">
        <f>IF(AND($D151="S",OR($E151="Ü",$E151="T",$E151="A",$E151="D")),-$F151,IF(AND($G151="S",$E151="Ü"),$F151,IF(E151="S",$F151,IF(AND(D151="S",E151="H"),$F151*(100-H151)/100,IF(E151="X",-F151,0)))))</f>
        <v>0</v>
      </c>
      <c r="K151" s="151">
        <f>IF(AND($D151="G",$E151="H"),-$F151,IF(AND($D151="G",$E151="T"),$F151,0))</f>
        <v>0</v>
      </c>
      <c r="L151" s="152">
        <f>IF(AND($D151="G",$E151="H"),$F151,IF(AND($D151="G",NOT($E151="H")),-$F151,IF($G151="G",$F151,IF(AND($E151="B",NOT($D151="G")),$F151/($G$1-1),IF($E151="X",$F151*X151,0)))))</f>
        <v>0</v>
      </c>
      <c r="M151" s="153">
        <f>IF(AND($D151="R",$E151="H"),-$F151,IF(AND($D151="R",$E151="T"),$F151,0))</f>
        <v>0</v>
      </c>
      <c r="N151" s="152">
        <f>IF(AND($D151="R",$E151="H"),$F151,IF(AND($D151="R",NOT($E151="H")),-$F151,IF($G151="R",$F151,IF(AND($E151="B",NOT($D151="R")),$F151/($G$1-1),IF($E151="X",$F151*Y151,0)))))</f>
        <v>0</v>
      </c>
      <c r="O151" s="153">
        <f>IF(AND($D151="C",$E151="H"),-$F151,IF(AND($D151="C",$E151="T"),$F151,0))</f>
        <v>0</v>
      </c>
      <c r="P151" s="152">
        <f>IF($G$1&lt;3,0,IF(AND($D151="C",$E151="H"),$F151,IF(AND($D151="C",NOT($E151="H")),-$F151,IF($G151="C",$F151,IF(AND($E151="B",NOT($D151="C")),$F151/($G$1-1),IF($E151="X",$F151*Z151,0))))))</f>
        <v>0</v>
      </c>
      <c r="Q151" s="153">
        <f>IF(AND($D151="L",$E151="H"),-$F151,IF(AND($D151="L",$E151="T"),$F151,0))</f>
        <v>0</v>
      </c>
      <c r="R151" s="152">
        <f>IF($G$1&lt;4,0,IF(AND($D151="L",$E151="H"),$F151,IF(AND($D151="L",NOT($E151="H")),-$F151,IF($G151="L",$F151,IF(AND($E151="B",NOT($D151="L")),$F151/($G$1-1),IF($E151="X",$F151*AA151,0))))))</f>
        <v>0</v>
      </c>
      <c r="S151" s="153">
        <f>IF(AND($D151="O",$E151="H"),-$F151,IF(AND($D151="O",$E151="T"),$F151,0))</f>
        <v>0</v>
      </c>
      <c r="T151" s="152">
        <f>IF($G$1&lt;5,0,IF(AND($D151="O",$E151="H"),$F151,IF(AND($D151="O",NOT($E151="H")),-$F151,IF($G151="O",$F151,IF(AND($E151="B",NOT($D151="O")),$F151/($G$1-1),IF($E151="X",$F151*AB151,0))))))</f>
        <v>0</v>
      </c>
      <c r="U151" s="153">
        <f>IF(AND($D151="V",$E151="H"),-$F151,IF(AND($D151="V",$E151="T"),$F151,0))</f>
        <v>0</v>
      </c>
      <c r="V151" s="152">
        <f>IF($G$1&lt;6,0,IF(AND($D151="V",$E151="H"),$F151,IF(AND($D151="V",NOT($E151="H")),-$F151,IF($G151="V",$F151,IF(AND($E151="B",NOT($D151="V")),$F151/($G$1-1),IF($E151="X",($F151*AC151)-#REF!,0))))))</f>
        <v>0</v>
      </c>
      <c r="W151" s="158">
        <f>IF(AND(D151="S",E151="H"),1,IF(AND(D151="B",E151="H"),2,IF(AND(D151="G",E151="A"),3,IF(AND(D151="G",E151="D"),4,IF(AND(D151="R",E151="A"),5,IF(AND(D151="R",E151="D"),6,IF(AND(D151="C",E151="A"),7,IF(AND(D151="C",E151="D"),8,IF(AND(D151="L",E151="A"),9,IF(AND(D151="L",E151="D"),10,IF(AND(D151="O",E151="A"),11,IF(AND(D151="O",E151="D"),12,IF(AND(D151="V",E151="A"),13,IF(AND(D151="V",E151="D"),14,0))))))))))))))</f>
        <v>0</v>
      </c>
      <c r="X151" s="159">
        <f>IF(NOT(SUMIF($W$6:$W151,1,$I$6:$I151)=0),(SUMIF($W$6:$W151,3,$F$6:$F151)-SUMIF($AE$6:$AE151,3,$F$6:$F151))/ABS(SUMIF($W$6:$W151,1,$I$6:$I151)),0)</f>
        <v>0</v>
      </c>
      <c r="Y151" s="159">
        <f>IF(NOT(SUMIF($W$6:$W151,1,$I$6:$I151)=0),(SUMIF($W$6:$W151,5,$F$6:$F151)-SUMIF($AE$6:$AE151,5,$F$6:$F151))/ABS(SUMIF($W$6:$W151,1,$I$6:$I151)),0)</f>
        <v>0</v>
      </c>
      <c r="Z151" s="159">
        <f>IF(NOT(SUMIF($W$6:$W151,1,$I$6:$I151)=0),(SUMIF($W$6:$W151,7,$F$6:$F151)-SUMIF($AE$6:$AE151,7,$F$6:$F151))/ABS(SUMIF($W$6:$W151,1,$I$6:$I151)),0)</f>
        <v>0</v>
      </c>
      <c r="AA151" s="159">
        <f>IF(NOT(SUMIF($W$6:$W151,1,$I$6:$I151)=0),(SUMIF($W$6:$W151,9,$F$6:$F151)-SUMIF($AE$6:$AE151,9,$F$6:$F151))/ABS(SUMIF($W$6:$W151,1,$I$6:$I151)),0)</f>
        <v>0</v>
      </c>
      <c r="AB151" s="159">
        <f>IF(NOT(SUMIF($W$6:$W151,1,$I$6:$I151)=0),(SUMIF($W$6:$W151,11,$F$6:$F151)-SUMIF($AE$6:$AE151,11,$F$6:$F151))/ABS(SUMIF($W$6:$W151,1,$I$6:$I151)),0)</f>
        <v>0</v>
      </c>
      <c r="AC151" s="159">
        <f>IF(NOT(SUMIF($W$6:$W151,1,$I$6:$I151)=0),(SUMIF($W$6:$W151,13,$F$6:$F151)-SUMIF($AE$6:$AE151,13,$F$6:$F151))/ABS(SUMIF($W$6:$W151,1,$I$6:$I151)),0)</f>
        <v>0</v>
      </c>
      <c r="AD151" s="159">
        <f>IF(SUM($W$6:$W151)+SUM($AE$6:$AE151)=0,0,1-X151-Y151-Z151-AA151-AB151-AC151)</f>
        <v>0</v>
      </c>
      <c r="AE151" s="160">
        <f>IF(AND($D151="S",$E151="T"),1,IF(AND($D151="B",$E151="A"),2,IF(AND($G151="G",$E151="A"),3,IF(AND($G151="G",$E151="D"),4,IF(AND($G151="R",$E151="A"),5,IF(AND($G151="R",$E151="D"),6,IF(AND($G151="C",$E151="A"),7,IF(AND($G151="C",$E151="D"),8,IF(AND($G151="L",$E151="A"),9,IF(AND($G151="L",$E151="D"),10,IF(AND($G151="O",$E151="A"),11,IF(AND($G151="O",$E151="D"),12,IF(AND($G151="V",$E151="A"),13,IF(AND($G151="V",$E151="D"),14,IF(AND($E151="A",$G151="B"),15,0)))))))))))))))</f>
        <v>0</v>
      </c>
      <c r="AF151" s="161">
        <f>IF(AND(D151="B",E151="H"),A151,IF(AND(G151="B",OR(E151="A",E151="D")),A151,0))</f>
        <v>0</v>
      </c>
    </row>
    <row r="152" ht="12.7" customHeight="1">
      <c r="A152" s="143">
        <f>IF($E152="H",-$F152,IF($E152="T",$F152,IF(AND($E152="A",$G152="B"),$F152,IF(AND(E152="D",G152="B"),F152*0.8,0))))</f>
        <v>0</v>
      </c>
      <c r="B152" s="144">
        <f>$B151-$A152</f>
        <v>0</v>
      </c>
      <c r="C152" s="144">
        <f>IF(OR($E152="Z",AND($E152="H",$D152="B")),$F152,IF(AND($D152="B",$E152="Ü"),-$F152,IF($E152="X",$F152*$AD152,IF(AND(E152="D",G152="B"),F152*0.2,IF(AND(D152="S",E152="H"),$F152*H152/100,0)))))</f>
        <v>0</v>
      </c>
      <c r="D152" s="145"/>
      <c r="E152" s="146"/>
      <c r="F152" s="147">
        <f>IF(AND(D152="G",E152="S"),ROUND(SUM($L$6:$L151)*H152/100,-2),IF(AND(D152="R",E152="S"),ROUND(SUM(N$6:N151)*H152/100,-2),IF(AND(D152="C",E152="S"),ROUND(SUM(P$6:P151)*H152/100,-2),IF(AND(D152="L",E152="S"),ROUND(SUM(R$6:R151)*H152/100,-2),IF(AND(D152="O",E152="S"),ROUND(SUM(T$6:T151)*H152/100,-2),IF(AND(D152="V",E152="S"),ROUND(SUM(V$6:V151)*H152/100,-2),IF(AND(D152="G",E152="Z"),ABS(ROUND(SUM(K$6:K151)*H152/100,-2)),IF(AND(D152="R",E152="Z"),ABS(ROUND(SUM(M$6:M151)*H152/100,-2)),IF(AND(D152="C",E152="Z"),ABS(ROUND(SUM(O$6:O151)*H152/100,-2)),IF(AND(D152="L",E152="Z"),ABS(ROUND(SUM(Q$6:Q151)*H152/100,-2)),IF(AND(D152="O",E152="Z"),ABS(ROUND(SUM(S$6:S151)*H152/100,-2)),IF(AND(D152="V",E152="Z"),ABS(ROUND(SUM(U$6:U151)*H152/100,-2)),IF(E152="X",ABS(ROUND(SUM(I$6:I151)*H152/100,-2)),IF(AND(D152="B",E152="H"),80000,0))))))))))))))</f>
        <v>0</v>
      </c>
      <c r="G152" s="148"/>
      <c r="H152" s="149">
        <f>IF(AND(E151="S"),H150,H151)</f>
        <v>5</v>
      </c>
      <c r="I152" s="144">
        <f>IF(AND($D152="S",$E152="H"),-$F152,IF(AND($D152="S",$E152="T"),$F152,0))</f>
        <v>0</v>
      </c>
      <c r="J152" s="150">
        <f>IF(AND($D152="S",OR($E152="Ü",$E152="T",$E152="A",$E152="D")),-$F152,IF(AND($G152="S",$E152="Ü"),$F152,IF(E152="S",$F152,IF(AND(D152="S",E152="H"),$F152*(100-H152)/100,IF(E152="X",-F152,0)))))</f>
        <v>0</v>
      </c>
      <c r="K152" s="151">
        <f>IF(AND($D152="G",$E152="H"),-$F152,IF(AND($D152="G",$E152="T"),$F152,0))</f>
        <v>0</v>
      </c>
      <c r="L152" s="152">
        <f>IF(AND($D152="G",$E152="H"),$F152,IF(AND($D152="G",NOT($E152="H")),-$F152,IF($G152="G",$F152,IF(AND($E152="B",NOT($D152="G")),$F152/($G$1-1),IF($E152="X",$F152*X152,0)))))</f>
        <v>0</v>
      </c>
      <c r="M152" s="153">
        <f>IF(AND($D152="R",$E152="H"),-$F152,IF(AND($D152="R",$E152="T"),$F152,0))</f>
        <v>0</v>
      </c>
      <c r="N152" s="152">
        <f>IF(AND($D152="R",$E152="H"),$F152,IF(AND($D152="R",NOT($E152="H")),-$F152,IF($G152="R",$F152,IF(AND($E152="B",NOT($D152="R")),$F152/($G$1-1),IF($E152="X",$F152*Y152,0)))))</f>
        <v>0</v>
      </c>
      <c r="O152" s="153">
        <f>IF(AND($D152="C",$E152="H"),-$F152,IF(AND($D152="C",$E152="T"),$F152,0))</f>
        <v>0</v>
      </c>
      <c r="P152" s="152">
        <f>IF($G$1&lt;3,0,IF(AND($D152="C",$E152="H"),$F152,IF(AND($D152="C",NOT($E152="H")),-$F152,IF($G152="C",$F152,IF(AND($E152="B",NOT($D152="C")),$F152/($G$1-1),IF($E152="X",$F152*Z152,0))))))</f>
        <v>0</v>
      </c>
      <c r="Q152" s="153">
        <f>IF(AND($D152="L",$E152="H"),-$F152,IF(AND($D152="L",$E152="T"),$F152,0))</f>
        <v>0</v>
      </c>
      <c r="R152" s="152">
        <f>IF($G$1&lt;4,0,IF(AND($D152="L",$E152="H"),$F152,IF(AND($D152="L",NOT($E152="H")),-$F152,IF($G152="L",$F152,IF(AND($E152="B",NOT($D152="L")),$F152/($G$1-1),IF($E152="X",$F152*AA152,0))))))</f>
        <v>0</v>
      </c>
      <c r="S152" s="153">
        <f>IF(AND($D152="O",$E152="H"),-$F152,IF(AND($D152="O",$E152="T"),$F152,0))</f>
        <v>0</v>
      </c>
      <c r="T152" s="152">
        <f>IF($G$1&lt;5,0,IF(AND($D152="O",$E152="H"),$F152,IF(AND($D152="O",NOT($E152="H")),-$F152,IF($G152="O",$F152,IF(AND($E152="B",NOT($D152="O")),$F152/($G$1-1),IF($E152="X",$F152*AB152,0))))))</f>
        <v>0</v>
      </c>
      <c r="U152" s="153">
        <f>IF(AND($D152="V",$E152="H"),-$F152,IF(AND($D152="V",$E152="T"),$F152,0))</f>
        <v>0</v>
      </c>
      <c r="V152" s="152">
        <f>IF($G$1&lt;6,0,IF(AND($D152="V",$E152="H"),$F152,IF(AND($D152="V",NOT($E152="H")),-$F152,IF($G152="V",$F152,IF(AND($E152="B",NOT($D152="V")),$F152/($G$1-1),IF($E152="X",($F152*AC152)-#REF!,0))))))</f>
        <v>0</v>
      </c>
      <c r="W152" s="154">
        <f>IF(AND(D152="S",E152="H"),1,IF(AND(D152="B",E152="H"),2,IF(AND(D152="G",E152="A"),3,IF(AND(D152="G",E152="D"),4,IF(AND(D152="R",E152="A"),5,IF(AND(D152="R",E152="D"),6,IF(AND(D152="C",E152="A"),7,IF(AND(D152="C",E152="D"),8,IF(AND(D152="L",E152="A"),9,IF(AND(D152="L",E152="D"),10,IF(AND(D152="O",E152="A"),11,IF(AND(D152="O",E152="D"),12,IF(AND(D152="V",E152="A"),13,IF(AND(D152="V",E152="D"),14,0))))))))))))))</f>
        <v>0</v>
      </c>
      <c r="X152" s="155">
        <f>IF(NOT(SUMIF($W$6:$W152,1,$I$6:$I152)=0),(SUMIF($W$6:$W152,3,$F$6:$F152)-SUMIF($AE$6:$AE152,3,$F$6:$F152))/ABS(SUMIF($W$6:$W152,1,$I$6:$I152)),0)</f>
        <v>0</v>
      </c>
      <c r="Y152" s="155">
        <f>IF(NOT(SUMIF($W$6:$W152,1,$I$6:$I152)=0),(SUMIF($W$6:$W152,5,$F$6:$F152)-SUMIF($AE$6:$AE152,5,$F$6:$F152))/ABS(SUMIF($W$6:$W152,1,$I$6:$I152)),0)</f>
        <v>0</v>
      </c>
      <c r="Z152" s="155">
        <f>IF(NOT(SUMIF($W$6:$W152,1,$I$6:$I152)=0),(SUMIF($W$6:$W152,7,$F$6:$F152)-SUMIF($AE$6:$AE152,7,$F$6:$F152))/ABS(SUMIF($W$6:$W152,1,$I$6:$I152)),0)</f>
        <v>0</v>
      </c>
      <c r="AA152" s="155">
        <f>IF(NOT(SUMIF($W$6:$W152,1,$I$6:$I152)=0),(SUMIF($W$6:$W152,9,$F$6:$F152)-SUMIF($AE$6:$AE152,9,$F$6:$F152))/ABS(SUMIF($W$6:$W152,1,$I$6:$I152)),0)</f>
        <v>0</v>
      </c>
      <c r="AB152" s="155">
        <f>IF(NOT(SUMIF($W$6:$W152,1,$I$6:$I152)=0),(SUMIF($W$6:$W152,11,$F$6:$F152)-SUMIF($AE$6:$AE152,11,$F$6:$F152))/ABS(SUMIF($W$6:$W152,1,$I$6:$I152)),0)</f>
        <v>0</v>
      </c>
      <c r="AC152" s="155">
        <f>IF(NOT(SUMIF($W$6:$W152,1,$I$6:$I152)=0),(SUMIF($W$6:$W152,13,$F$6:$F152)-SUMIF($AE$6:$AE152,13,$F$6:$F152))/ABS(SUMIF($W$6:$W152,1,$I$6:$I152)),0)</f>
        <v>0</v>
      </c>
      <c r="AD152" s="155">
        <f>IF(SUM($W$6:$W152)+SUM($AE$6:$AE152)=0,0,1-X152-Y152-Z152-AA152-AB152-AC152)</f>
        <v>0</v>
      </c>
      <c r="AE152" s="156">
        <f>IF(AND($D152="S",$E152="T"),1,IF(AND($D152="B",$E152="A"),2,IF(AND($G152="G",$E152="A"),3,IF(AND($G152="G",$E152="D"),4,IF(AND($G152="R",$E152="A"),5,IF(AND($G152="R",$E152="D"),6,IF(AND($G152="C",$E152="A"),7,IF(AND($G152="C",$E152="D"),8,IF(AND($G152="L",$E152="A"),9,IF(AND($G152="L",$E152="D"),10,IF(AND($G152="O",$E152="A"),11,IF(AND($G152="O",$E152="D"),12,IF(AND($G152="V",$E152="A"),13,IF(AND($G152="V",$E152="D"),14,IF(AND($E152="A",$G152="B"),15,0)))))))))))))))</f>
        <v>0</v>
      </c>
      <c r="AF152" s="157">
        <f>IF(AND(D152="B",E152="H"),A152,IF(AND(G152="B",OR(E152="A",E152="D")),A152,0))</f>
        <v>0</v>
      </c>
    </row>
    <row r="153" ht="12.7" customHeight="1">
      <c r="A153" s="143">
        <f>IF($E153="H",-$F153,IF($E153="T",$F153,IF(AND($E153="A",$G153="B"),$F153,IF(AND(E153="D",G153="B"),F153*0.8,0))))</f>
        <v>0</v>
      </c>
      <c r="B153" s="144">
        <f>$B152-$A153</f>
        <v>0</v>
      </c>
      <c r="C153" s="144">
        <f>IF(OR($E153="Z",AND($E153="H",$D153="B")),$F153,IF(AND($D153="B",$E153="Ü"),-$F153,IF($E153="X",$F153*$AD153,IF(AND(E153="D",G153="B"),F153*0.2,IF(AND(D153="S",E153="H"),$F153*H153/100,0)))))</f>
        <v>0</v>
      </c>
      <c r="D153" s="145"/>
      <c r="E153" s="146"/>
      <c r="F153" s="147">
        <f>IF(AND(D153="G",E153="S"),ROUND(SUM($L$6:$L152)*H153/100,-2),IF(AND(D153="R",E153="S"),ROUND(SUM(N$6:N152)*H153/100,-2),IF(AND(D153="C",E153="S"),ROUND(SUM(P$6:P152)*H153/100,-2),IF(AND(D153="L",E153="S"),ROUND(SUM(R$6:R152)*H153/100,-2),IF(AND(D153="O",E153="S"),ROUND(SUM(T$6:T152)*H153/100,-2),IF(AND(D153="V",E153="S"),ROUND(SUM(V$6:V152)*H153/100,-2),IF(AND(D153="G",E153="Z"),ABS(ROUND(SUM(K$6:K152)*H153/100,-2)),IF(AND(D153="R",E153="Z"),ABS(ROUND(SUM(M$6:M152)*H153/100,-2)),IF(AND(D153="C",E153="Z"),ABS(ROUND(SUM(O$6:O152)*H153/100,-2)),IF(AND(D153="L",E153="Z"),ABS(ROUND(SUM(Q$6:Q152)*H153/100,-2)),IF(AND(D153="O",E153="Z"),ABS(ROUND(SUM(S$6:S152)*H153/100,-2)),IF(AND(D153="V",E153="Z"),ABS(ROUND(SUM(U$6:U152)*H153/100,-2)),IF(E153="X",ABS(ROUND(SUM(I$6:I152)*H153/100,-2)),IF(AND(D153="B",E153="H"),80000,0))))))))))))))</f>
        <v>0</v>
      </c>
      <c r="G153" s="148"/>
      <c r="H153" s="149">
        <f>IF(AND(E152="S"),H151,H152)</f>
        <v>5</v>
      </c>
      <c r="I153" s="144">
        <f>IF(AND($D153="S",$E153="H"),-$F153,IF(AND($D153="S",$E153="T"),$F153,0))</f>
        <v>0</v>
      </c>
      <c r="J153" s="150">
        <f>IF(AND($D153="S",OR($E153="Ü",$E153="T",$E153="A",$E153="D")),-$F153,IF(AND($G153="S",$E153="Ü"),$F153,IF(E153="S",$F153,IF(AND(D153="S",E153="H"),$F153*(100-H153)/100,IF(E153="X",-F153,0)))))</f>
        <v>0</v>
      </c>
      <c r="K153" s="151">
        <f>IF(AND($D153="G",$E153="H"),-$F153,IF(AND($D153="G",$E153="T"),$F153,0))</f>
        <v>0</v>
      </c>
      <c r="L153" s="152">
        <f>IF(AND($D153="G",$E153="H"),$F153,IF(AND($D153="G",NOT($E153="H")),-$F153,IF($G153="G",$F153,IF(AND($E153="B",NOT($D153="G")),$F153/($G$1-1),IF($E153="X",$F153*X153,0)))))</f>
        <v>0</v>
      </c>
      <c r="M153" s="153">
        <f>IF(AND($D153="R",$E153="H"),-$F153,IF(AND($D153="R",$E153="T"),$F153,0))</f>
        <v>0</v>
      </c>
      <c r="N153" s="152">
        <f>IF(AND($D153="R",$E153="H"),$F153,IF(AND($D153="R",NOT($E153="H")),-$F153,IF($G153="R",$F153,IF(AND($E153="B",NOT($D153="R")),$F153/($G$1-1),IF($E153="X",$F153*Y153,0)))))</f>
        <v>0</v>
      </c>
      <c r="O153" s="153">
        <f>IF(AND($D153="C",$E153="H"),-$F153,IF(AND($D153="C",$E153="T"),$F153,0))</f>
        <v>0</v>
      </c>
      <c r="P153" s="152">
        <f>IF($G$1&lt;3,0,IF(AND($D153="C",$E153="H"),$F153,IF(AND($D153="C",NOT($E153="H")),-$F153,IF($G153="C",$F153,IF(AND($E153="B",NOT($D153="C")),$F153/($G$1-1),IF($E153="X",$F153*Z153,0))))))</f>
        <v>0</v>
      </c>
      <c r="Q153" s="153">
        <f>IF(AND($D153="L",$E153="H"),-$F153,IF(AND($D153="L",$E153="T"),$F153,0))</f>
        <v>0</v>
      </c>
      <c r="R153" s="152">
        <f>IF($G$1&lt;4,0,IF(AND($D153="L",$E153="H"),$F153,IF(AND($D153="L",NOT($E153="H")),-$F153,IF($G153="L",$F153,IF(AND($E153="B",NOT($D153="L")),$F153/($G$1-1),IF($E153="X",$F153*AA153,0))))))</f>
        <v>0</v>
      </c>
      <c r="S153" s="153">
        <f>IF(AND($D153="O",$E153="H"),-$F153,IF(AND($D153="O",$E153="T"),$F153,0))</f>
        <v>0</v>
      </c>
      <c r="T153" s="152">
        <f>IF($G$1&lt;5,0,IF(AND($D153="O",$E153="H"),$F153,IF(AND($D153="O",NOT($E153="H")),-$F153,IF($G153="O",$F153,IF(AND($E153="B",NOT($D153="O")),$F153/($G$1-1),IF($E153="X",$F153*AB153,0))))))</f>
        <v>0</v>
      </c>
      <c r="U153" s="153">
        <f>IF(AND($D153="V",$E153="H"),-$F153,IF(AND($D153="V",$E153="T"),$F153,0))</f>
        <v>0</v>
      </c>
      <c r="V153" s="152">
        <f>IF($G$1&lt;6,0,IF(AND($D153="V",$E153="H"),$F153,IF(AND($D153="V",NOT($E153="H")),-$F153,IF($G153="V",$F153,IF(AND($E153="B",NOT($D153="V")),$F153/($G$1-1),IF($E153="X",($F153*AC153)-#REF!,0))))))</f>
        <v>0</v>
      </c>
      <c r="W153" s="158">
        <f>IF(AND(D153="S",E153="H"),1,IF(AND(D153="B",E153="H"),2,IF(AND(D153="G",E153="A"),3,IF(AND(D153="G",E153="D"),4,IF(AND(D153="R",E153="A"),5,IF(AND(D153="R",E153="D"),6,IF(AND(D153="C",E153="A"),7,IF(AND(D153="C",E153="D"),8,IF(AND(D153="L",E153="A"),9,IF(AND(D153="L",E153="D"),10,IF(AND(D153="O",E153="A"),11,IF(AND(D153="O",E153="D"),12,IF(AND(D153="V",E153="A"),13,IF(AND(D153="V",E153="D"),14,0))))))))))))))</f>
        <v>0</v>
      </c>
      <c r="X153" s="159">
        <f>IF(NOT(SUMIF($W$6:$W153,1,$I$6:$I153)=0),(SUMIF($W$6:$W153,3,$F$6:$F153)-SUMIF($AE$6:$AE153,3,$F$6:$F153))/ABS(SUMIF($W$6:$W153,1,$I$6:$I153)),0)</f>
        <v>0</v>
      </c>
      <c r="Y153" s="159">
        <f>IF(NOT(SUMIF($W$6:$W153,1,$I$6:$I153)=0),(SUMIF($W$6:$W153,5,$F$6:$F153)-SUMIF($AE$6:$AE153,5,$F$6:$F153))/ABS(SUMIF($W$6:$W153,1,$I$6:$I153)),0)</f>
        <v>0</v>
      </c>
      <c r="Z153" s="159">
        <f>IF(NOT(SUMIF($W$6:$W153,1,$I$6:$I153)=0),(SUMIF($W$6:$W153,7,$F$6:$F153)-SUMIF($AE$6:$AE153,7,$F$6:$F153))/ABS(SUMIF($W$6:$W153,1,$I$6:$I153)),0)</f>
        <v>0</v>
      </c>
      <c r="AA153" s="159">
        <f>IF(NOT(SUMIF($W$6:$W153,1,$I$6:$I153)=0),(SUMIF($W$6:$W153,9,$F$6:$F153)-SUMIF($AE$6:$AE153,9,$F$6:$F153))/ABS(SUMIF($W$6:$W153,1,$I$6:$I153)),0)</f>
        <v>0</v>
      </c>
      <c r="AB153" s="159">
        <f>IF(NOT(SUMIF($W$6:$W153,1,$I$6:$I153)=0),(SUMIF($W$6:$W153,11,$F$6:$F153)-SUMIF($AE$6:$AE153,11,$F$6:$F153))/ABS(SUMIF($W$6:$W153,1,$I$6:$I153)),0)</f>
        <v>0</v>
      </c>
      <c r="AC153" s="159">
        <f>IF(NOT(SUMIF($W$6:$W153,1,$I$6:$I153)=0),(SUMIF($W$6:$W153,13,$F$6:$F153)-SUMIF($AE$6:$AE153,13,$F$6:$F153))/ABS(SUMIF($W$6:$W153,1,$I$6:$I153)),0)</f>
        <v>0</v>
      </c>
      <c r="AD153" s="159">
        <f>IF(SUM($W$6:$W153)+SUM($AE$6:$AE153)=0,0,1-X153-Y153-Z153-AA153-AB153-AC153)</f>
        <v>0</v>
      </c>
      <c r="AE153" s="160">
        <f>IF(AND($D153="S",$E153="T"),1,IF(AND($D153="B",$E153="A"),2,IF(AND($G153="G",$E153="A"),3,IF(AND($G153="G",$E153="D"),4,IF(AND($G153="R",$E153="A"),5,IF(AND($G153="R",$E153="D"),6,IF(AND($G153="C",$E153="A"),7,IF(AND($G153="C",$E153="D"),8,IF(AND($G153="L",$E153="A"),9,IF(AND($G153="L",$E153="D"),10,IF(AND($G153="O",$E153="A"),11,IF(AND($G153="O",$E153="D"),12,IF(AND($G153="V",$E153="A"),13,IF(AND($G153="V",$E153="D"),14,IF(AND($E153="A",$G153="B"),15,0)))))))))))))))</f>
        <v>0</v>
      </c>
      <c r="AF153" s="161">
        <f>IF(AND(D153="B",E153="H"),A153,IF(AND(G153="B",OR(E153="A",E153="D")),A153,0))</f>
        <v>0</v>
      </c>
    </row>
    <row r="154" ht="12.7" customHeight="1">
      <c r="A154" s="143">
        <f>IF($E154="H",-$F154,IF($E154="T",$F154,IF(AND($E154="A",$G154="B"),$F154,IF(AND(E154="D",G154="B"),F154*0.8,0))))</f>
        <v>0</v>
      </c>
      <c r="B154" s="144">
        <f>$B153-$A154</f>
        <v>0</v>
      </c>
      <c r="C154" s="144">
        <f>IF(OR($E154="Z",AND($E154="H",$D154="B")),$F154,IF(AND($D154="B",$E154="Ü"),-$F154,IF($E154="X",$F154*$AD154,IF(AND(E154="D",G154="B"),F154*0.2,IF(AND(D154="S",E154="H"),$F154*H154/100,0)))))</f>
        <v>0</v>
      </c>
      <c r="D154" s="145"/>
      <c r="E154" s="146"/>
      <c r="F154" s="147">
        <f>IF(AND(D154="G",E154="S"),ROUND(SUM($L$6:$L153)*H154/100,-2),IF(AND(D154="R",E154="S"),ROUND(SUM(N$6:N153)*H154/100,-2),IF(AND(D154="C",E154="S"),ROUND(SUM(P$6:P153)*H154/100,-2),IF(AND(D154="L",E154="S"),ROUND(SUM(R$6:R153)*H154/100,-2),IF(AND(D154="O",E154="S"),ROUND(SUM(T$6:T153)*H154/100,-2),IF(AND(D154="V",E154="S"),ROUND(SUM(V$6:V153)*H154/100,-2),IF(AND(D154="G",E154="Z"),ABS(ROUND(SUM(K$6:K153)*H154/100,-2)),IF(AND(D154="R",E154="Z"),ABS(ROUND(SUM(M$6:M153)*H154/100,-2)),IF(AND(D154="C",E154="Z"),ABS(ROUND(SUM(O$6:O153)*H154/100,-2)),IF(AND(D154="L",E154="Z"),ABS(ROUND(SUM(Q$6:Q153)*H154/100,-2)),IF(AND(D154="O",E154="Z"),ABS(ROUND(SUM(S$6:S153)*H154/100,-2)),IF(AND(D154="V",E154="Z"),ABS(ROUND(SUM(U$6:U153)*H154/100,-2)),IF(E154="X",ABS(ROUND(SUM(I$6:I153)*H154/100,-2)),IF(AND(D154="B",E154="H"),80000,0))))))))))))))</f>
        <v>0</v>
      </c>
      <c r="G154" s="148"/>
      <c r="H154" s="149">
        <f>IF(AND(E153="S"),H152,H153)</f>
        <v>5</v>
      </c>
      <c r="I154" s="144">
        <f>IF(AND($D154="S",$E154="H"),-$F154,IF(AND($D154="S",$E154="T"),$F154,0))</f>
        <v>0</v>
      </c>
      <c r="J154" s="150">
        <f>IF(AND($D154="S",OR($E154="Ü",$E154="T",$E154="A",$E154="D")),-$F154,IF(AND($G154="S",$E154="Ü"),$F154,IF(E154="S",$F154,IF(AND(D154="S",E154="H"),$F154*(100-H154)/100,IF(E154="X",-F154,0)))))</f>
        <v>0</v>
      </c>
      <c r="K154" s="151">
        <f>IF(AND($D154="G",$E154="H"),-$F154,IF(AND($D154="G",$E154="T"),$F154,0))</f>
        <v>0</v>
      </c>
      <c r="L154" s="152">
        <f>IF(AND($D154="G",$E154="H"),$F154,IF(AND($D154="G",NOT($E154="H")),-$F154,IF($G154="G",$F154,IF(AND($E154="B",NOT($D154="G")),$F154/($G$1-1),IF($E154="X",$F154*X154,0)))))</f>
        <v>0</v>
      </c>
      <c r="M154" s="153">
        <f>IF(AND($D154="R",$E154="H"),-$F154,IF(AND($D154="R",$E154="T"),$F154,0))</f>
        <v>0</v>
      </c>
      <c r="N154" s="152">
        <f>IF(AND($D154="R",$E154="H"),$F154,IF(AND($D154="R",NOT($E154="H")),-$F154,IF($G154="R",$F154,IF(AND($E154="B",NOT($D154="R")),$F154/($G$1-1),IF($E154="X",$F154*Y154,0)))))</f>
        <v>0</v>
      </c>
      <c r="O154" s="153">
        <f>IF(AND($D154="C",$E154="H"),-$F154,IF(AND($D154="C",$E154="T"),$F154,0))</f>
        <v>0</v>
      </c>
      <c r="P154" s="152">
        <f>IF($G$1&lt;3,0,IF(AND($D154="C",$E154="H"),$F154,IF(AND($D154="C",NOT($E154="H")),-$F154,IF($G154="C",$F154,IF(AND($E154="B",NOT($D154="C")),$F154/($G$1-1),IF($E154="X",$F154*Z154,0))))))</f>
        <v>0</v>
      </c>
      <c r="Q154" s="153">
        <f>IF(AND($D154="L",$E154="H"),-$F154,IF(AND($D154="L",$E154="T"),$F154,0))</f>
        <v>0</v>
      </c>
      <c r="R154" s="152">
        <f>IF($G$1&lt;4,0,IF(AND($D154="L",$E154="H"),$F154,IF(AND($D154="L",NOT($E154="H")),-$F154,IF($G154="L",$F154,IF(AND($E154="B",NOT($D154="L")),$F154/($G$1-1),IF($E154="X",$F154*AA154,0))))))</f>
        <v>0</v>
      </c>
      <c r="S154" s="153">
        <f>IF(AND($D154="O",$E154="H"),-$F154,IF(AND($D154="O",$E154="T"),$F154,0))</f>
        <v>0</v>
      </c>
      <c r="T154" s="152">
        <f>IF($G$1&lt;5,0,IF(AND($D154="O",$E154="H"),$F154,IF(AND($D154="O",NOT($E154="H")),-$F154,IF($G154="O",$F154,IF(AND($E154="B",NOT($D154="O")),$F154/($G$1-1),IF($E154="X",$F154*AB154,0))))))</f>
        <v>0</v>
      </c>
      <c r="U154" s="153">
        <f>IF(AND($D154="V",$E154="H"),-$F154,IF(AND($D154="V",$E154="T"),$F154,0))</f>
        <v>0</v>
      </c>
      <c r="V154" s="152">
        <f>IF($G$1&lt;6,0,IF(AND($D154="V",$E154="H"),$F154,IF(AND($D154="V",NOT($E154="H")),-$F154,IF($G154="V",$F154,IF(AND($E154="B",NOT($D154="V")),$F154/($G$1-1),IF($E154="X",($F154*AC154)-#REF!,0))))))</f>
        <v>0</v>
      </c>
      <c r="W154" s="154">
        <f>IF(AND(D154="S",E154="H"),1,IF(AND(D154="B",E154="H"),2,IF(AND(D154="G",E154="A"),3,IF(AND(D154="G",E154="D"),4,IF(AND(D154="R",E154="A"),5,IF(AND(D154="R",E154="D"),6,IF(AND(D154="C",E154="A"),7,IF(AND(D154="C",E154="D"),8,IF(AND(D154="L",E154="A"),9,IF(AND(D154="L",E154="D"),10,IF(AND(D154="O",E154="A"),11,IF(AND(D154="O",E154="D"),12,IF(AND(D154="V",E154="A"),13,IF(AND(D154="V",E154="D"),14,0))))))))))))))</f>
        <v>0</v>
      </c>
      <c r="X154" s="155">
        <f>IF(NOT(SUMIF($W$6:$W154,1,$I$6:$I154)=0),(SUMIF($W$6:$W154,3,$F$6:$F154)-SUMIF($AE$6:$AE154,3,$F$6:$F154))/ABS(SUMIF($W$6:$W154,1,$I$6:$I154)),0)</f>
        <v>0</v>
      </c>
      <c r="Y154" s="155">
        <f>IF(NOT(SUMIF($W$6:$W154,1,$I$6:$I154)=0),(SUMIF($W$6:$W154,5,$F$6:$F154)-SUMIF($AE$6:$AE154,5,$F$6:$F154))/ABS(SUMIF($W$6:$W154,1,$I$6:$I154)),0)</f>
        <v>0</v>
      </c>
      <c r="Z154" s="155">
        <f>IF(NOT(SUMIF($W$6:$W154,1,$I$6:$I154)=0),(SUMIF($W$6:$W154,7,$F$6:$F154)-SUMIF($AE$6:$AE154,7,$F$6:$F154))/ABS(SUMIF($W$6:$W154,1,$I$6:$I154)),0)</f>
        <v>0</v>
      </c>
      <c r="AA154" s="155">
        <f>IF(NOT(SUMIF($W$6:$W154,1,$I$6:$I154)=0),(SUMIF($W$6:$W154,9,$F$6:$F154)-SUMIF($AE$6:$AE154,9,$F$6:$F154))/ABS(SUMIF($W$6:$W154,1,$I$6:$I154)),0)</f>
        <v>0</v>
      </c>
      <c r="AB154" s="155">
        <f>IF(NOT(SUMIF($W$6:$W154,1,$I$6:$I154)=0),(SUMIF($W$6:$W154,11,$F$6:$F154)-SUMIF($AE$6:$AE154,11,$F$6:$F154))/ABS(SUMIF($W$6:$W154,1,$I$6:$I154)),0)</f>
        <v>0</v>
      </c>
      <c r="AC154" s="155">
        <f>IF(NOT(SUMIF($W$6:$W154,1,$I$6:$I154)=0),(SUMIF($W$6:$W154,13,$F$6:$F154)-SUMIF($AE$6:$AE154,13,$F$6:$F154))/ABS(SUMIF($W$6:$W154,1,$I$6:$I154)),0)</f>
        <v>0</v>
      </c>
      <c r="AD154" s="155">
        <f>IF(SUM($W$6:$W154)+SUM($AE$6:$AE154)=0,0,1-X154-Y154-Z154-AA154-AB154-AC154)</f>
        <v>0</v>
      </c>
      <c r="AE154" s="156">
        <f>IF(AND($D154="S",$E154="T"),1,IF(AND($D154="B",$E154="A"),2,IF(AND($G154="G",$E154="A"),3,IF(AND($G154="G",$E154="D"),4,IF(AND($G154="R",$E154="A"),5,IF(AND($G154="R",$E154="D"),6,IF(AND($G154="C",$E154="A"),7,IF(AND($G154="C",$E154="D"),8,IF(AND($G154="L",$E154="A"),9,IF(AND($G154="L",$E154="D"),10,IF(AND($G154="O",$E154="A"),11,IF(AND($G154="O",$E154="D"),12,IF(AND($G154="V",$E154="A"),13,IF(AND($G154="V",$E154="D"),14,IF(AND($E154="A",$G154="B"),15,0)))))))))))))))</f>
        <v>0</v>
      </c>
      <c r="AF154" s="157">
        <f>IF(AND(D154="B",E154="H"),A154,IF(AND(G154="B",OR(E154="A",E154="D")),A154,0))</f>
        <v>0</v>
      </c>
    </row>
    <row r="155" ht="12.7" customHeight="1">
      <c r="A155" s="143">
        <f>IF($E155="H",-$F155,IF($E155="T",$F155,IF(AND($E155="A",$G155="B"),$F155,IF(AND(E155="D",G155="B"),F155*0.8,0))))</f>
        <v>0</v>
      </c>
      <c r="B155" s="144">
        <f>$B154-$A155</f>
        <v>0</v>
      </c>
      <c r="C155" s="144">
        <f>IF(OR($E155="Z",AND($E155="H",$D155="B")),$F155,IF(AND($D155="B",$E155="Ü"),-$F155,IF($E155="X",$F155*$AD155,IF(AND(E155="D",G155="B"),F155*0.2,IF(AND(D155="S",E155="H"),$F155*H155/100,0)))))</f>
        <v>0</v>
      </c>
      <c r="D155" s="145"/>
      <c r="E155" s="146"/>
      <c r="F155" s="147">
        <f>IF(AND(D155="G",E155="S"),ROUND(SUM($L$6:$L154)*H155/100,-2),IF(AND(D155="R",E155="S"),ROUND(SUM(N$6:N154)*H155/100,-2),IF(AND(D155="C",E155="S"),ROUND(SUM(P$6:P154)*H155/100,-2),IF(AND(D155="L",E155="S"),ROUND(SUM(R$6:R154)*H155/100,-2),IF(AND(D155="O",E155="S"),ROUND(SUM(T$6:T154)*H155/100,-2),IF(AND(D155="V",E155="S"),ROUND(SUM(V$6:V154)*H155/100,-2),IF(AND(D155="G",E155="Z"),ABS(ROUND(SUM(K$6:K154)*H155/100,-2)),IF(AND(D155="R",E155="Z"),ABS(ROUND(SUM(M$6:M154)*H155/100,-2)),IF(AND(D155="C",E155="Z"),ABS(ROUND(SUM(O$6:O154)*H155/100,-2)),IF(AND(D155="L",E155="Z"),ABS(ROUND(SUM(Q$6:Q154)*H155/100,-2)),IF(AND(D155="O",E155="Z"),ABS(ROUND(SUM(S$6:S154)*H155/100,-2)),IF(AND(D155="V",E155="Z"),ABS(ROUND(SUM(U$6:U154)*H155/100,-2)),IF(E155="X",ABS(ROUND(SUM(I$6:I154)*H155/100,-2)),IF(AND(D155="B",E155="H"),80000,0))))))))))))))</f>
        <v>0</v>
      </c>
      <c r="G155" s="148"/>
      <c r="H155" s="149">
        <f>IF(AND(E154="S"),H153,H154)</f>
        <v>5</v>
      </c>
      <c r="I155" s="144">
        <f>IF(AND($D155="S",$E155="H"),-$F155,IF(AND($D155="S",$E155="T"),$F155,0))</f>
        <v>0</v>
      </c>
      <c r="J155" s="150">
        <f>IF(AND($D155="S",OR($E155="Ü",$E155="T",$E155="A",$E155="D")),-$F155,IF(AND($G155="S",$E155="Ü"),$F155,IF(E155="S",$F155,IF(AND(D155="S",E155="H"),$F155*(100-H155)/100,IF(E155="X",-F155,0)))))</f>
        <v>0</v>
      </c>
      <c r="K155" s="151">
        <f>IF(AND($D155="G",$E155="H"),-$F155,IF(AND($D155="G",$E155="T"),$F155,0))</f>
        <v>0</v>
      </c>
      <c r="L155" s="152">
        <f>IF(AND($D155="G",$E155="H"),$F155,IF(AND($D155="G",NOT($E155="H")),-$F155,IF($G155="G",$F155,IF(AND($E155="B",NOT($D155="G")),$F155/($G$1-1),IF($E155="X",$F155*X155,0)))))</f>
        <v>0</v>
      </c>
      <c r="M155" s="153">
        <f>IF(AND($D155="R",$E155="H"),-$F155,IF(AND($D155="R",$E155="T"),$F155,0))</f>
        <v>0</v>
      </c>
      <c r="N155" s="152">
        <f>IF(AND($D155="R",$E155="H"),$F155,IF(AND($D155="R",NOT($E155="H")),-$F155,IF($G155="R",$F155,IF(AND($E155="B",NOT($D155="R")),$F155/($G$1-1),IF($E155="X",$F155*Y155,0)))))</f>
        <v>0</v>
      </c>
      <c r="O155" s="153">
        <f>IF(AND($D155="C",$E155="H"),-$F155,IF(AND($D155="C",$E155="T"),$F155,0))</f>
        <v>0</v>
      </c>
      <c r="P155" s="152">
        <f>IF($G$1&lt;3,0,IF(AND($D155="C",$E155="H"),$F155,IF(AND($D155="C",NOT($E155="H")),-$F155,IF($G155="C",$F155,IF(AND($E155="B",NOT($D155="C")),$F155/($G$1-1),IF($E155="X",$F155*Z155,0))))))</f>
        <v>0</v>
      </c>
      <c r="Q155" s="153">
        <f>IF(AND($D155="L",$E155="H"),-$F155,IF(AND($D155="L",$E155="T"),$F155,0))</f>
        <v>0</v>
      </c>
      <c r="R155" s="152">
        <f>IF($G$1&lt;4,0,IF(AND($D155="L",$E155="H"),$F155,IF(AND($D155="L",NOT($E155="H")),-$F155,IF($G155="L",$F155,IF(AND($E155="B",NOT($D155="L")),$F155/($G$1-1),IF($E155="X",$F155*AA155,0))))))</f>
        <v>0</v>
      </c>
      <c r="S155" s="153">
        <f>IF(AND($D155="O",$E155="H"),-$F155,IF(AND($D155="O",$E155="T"),$F155,0))</f>
        <v>0</v>
      </c>
      <c r="T155" s="152">
        <f>IF($G$1&lt;5,0,IF(AND($D155="O",$E155="H"),$F155,IF(AND($D155="O",NOT($E155="H")),-$F155,IF($G155="O",$F155,IF(AND($E155="B",NOT($D155="O")),$F155/($G$1-1),IF($E155="X",$F155*AB155,0))))))</f>
        <v>0</v>
      </c>
      <c r="U155" s="153">
        <f>IF(AND($D155="V",$E155="H"),-$F155,IF(AND($D155="V",$E155="T"),$F155,0))</f>
        <v>0</v>
      </c>
      <c r="V155" s="152">
        <f>IF($G$1&lt;6,0,IF(AND($D155="V",$E155="H"),$F155,IF(AND($D155="V",NOT($E155="H")),-$F155,IF($G155="V",$F155,IF(AND($E155="B",NOT($D155="V")),$F155/($G$1-1),IF($E155="X",($F155*AC155)-#REF!,0))))))</f>
        <v>0</v>
      </c>
      <c r="W155" s="158">
        <f>IF(AND(D155="S",E155="H"),1,IF(AND(D155="B",E155="H"),2,IF(AND(D155="G",E155="A"),3,IF(AND(D155="G",E155="D"),4,IF(AND(D155="R",E155="A"),5,IF(AND(D155="R",E155="D"),6,IF(AND(D155="C",E155="A"),7,IF(AND(D155="C",E155="D"),8,IF(AND(D155="L",E155="A"),9,IF(AND(D155="L",E155="D"),10,IF(AND(D155="O",E155="A"),11,IF(AND(D155="O",E155="D"),12,IF(AND(D155="V",E155="A"),13,IF(AND(D155="V",E155="D"),14,0))))))))))))))</f>
        <v>0</v>
      </c>
      <c r="X155" s="159">
        <f>IF(NOT(SUMIF($W$6:$W155,1,$I$6:$I155)=0),(SUMIF($W$6:$W155,3,$F$6:$F155)-SUMIF($AE$6:$AE155,3,$F$6:$F155))/ABS(SUMIF($W$6:$W155,1,$I$6:$I155)),0)</f>
        <v>0</v>
      </c>
      <c r="Y155" s="159">
        <f>IF(NOT(SUMIF($W$6:$W155,1,$I$6:$I155)=0),(SUMIF($W$6:$W155,5,$F$6:$F155)-SUMIF($AE$6:$AE155,5,$F$6:$F155))/ABS(SUMIF($W$6:$W155,1,$I$6:$I155)),0)</f>
        <v>0</v>
      </c>
      <c r="Z155" s="159">
        <f>IF(NOT(SUMIF($W$6:$W155,1,$I$6:$I155)=0),(SUMIF($W$6:$W155,7,$F$6:$F155)-SUMIF($AE$6:$AE155,7,$F$6:$F155))/ABS(SUMIF($W$6:$W155,1,$I$6:$I155)),0)</f>
        <v>0</v>
      </c>
      <c r="AA155" s="159">
        <f>IF(NOT(SUMIF($W$6:$W155,1,$I$6:$I155)=0),(SUMIF($W$6:$W155,9,$F$6:$F155)-SUMIF($AE$6:$AE155,9,$F$6:$F155))/ABS(SUMIF($W$6:$W155,1,$I$6:$I155)),0)</f>
        <v>0</v>
      </c>
      <c r="AB155" s="159">
        <f>IF(NOT(SUMIF($W$6:$W155,1,$I$6:$I155)=0),(SUMIF($W$6:$W155,11,$F$6:$F155)-SUMIF($AE$6:$AE155,11,$F$6:$F155))/ABS(SUMIF($W$6:$W155,1,$I$6:$I155)),0)</f>
        <v>0</v>
      </c>
      <c r="AC155" s="159">
        <f>IF(NOT(SUMIF($W$6:$W155,1,$I$6:$I155)=0),(SUMIF($W$6:$W155,13,$F$6:$F155)-SUMIF($AE$6:$AE155,13,$F$6:$F155))/ABS(SUMIF($W$6:$W155,1,$I$6:$I155)),0)</f>
        <v>0</v>
      </c>
      <c r="AD155" s="159">
        <f>IF(SUM($W$6:$W155)+SUM($AE$6:$AE155)=0,0,1-X155-Y155-Z155-AA155-AB155-AC155)</f>
        <v>0</v>
      </c>
      <c r="AE155" s="160">
        <f>IF(AND($D155="S",$E155="T"),1,IF(AND($D155="B",$E155="A"),2,IF(AND($G155="G",$E155="A"),3,IF(AND($G155="G",$E155="D"),4,IF(AND($G155="R",$E155="A"),5,IF(AND($G155="R",$E155="D"),6,IF(AND($G155="C",$E155="A"),7,IF(AND($G155="C",$E155="D"),8,IF(AND($G155="L",$E155="A"),9,IF(AND($G155="L",$E155="D"),10,IF(AND($G155="O",$E155="A"),11,IF(AND($G155="O",$E155="D"),12,IF(AND($G155="V",$E155="A"),13,IF(AND($G155="V",$E155="D"),14,IF(AND($E155="A",$G155="B"),15,0)))))))))))))))</f>
        <v>0</v>
      </c>
      <c r="AF155" s="161">
        <f>IF(AND(D155="B",E155="H"),A155,IF(AND(G155="B",OR(E155="A",E155="D")),A155,0))</f>
        <v>0</v>
      </c>
    </row>
    <row r="156" ht="12.7" customHeight="1">
      <c r="A156" s="143">
        <f>IF($E156="H",-$F156,IF($E156="T",$F156,IF(AND($E156="A",$G156="B"),$F156,IF(AND(E156="D",G156="B"),F156*0.8,0))))</f>
        <v>0</v>
      </c>
      <c r="B156" s="144">
        <f>$B155-$A156</f>
        <v>0</v>
      </c>
      <c r="C156" s="144">
        <f>IF(OR($E156="Z",AND($E156="H",$D156="B")),$F156,IF(AND($D156="B",$E156="Ü"),-$F156,IF($E156="X",$F156*$AD156,IF(AND(E156="D",G156="B"),F156*0.2,IF(AND(D156="S",E156="H"),$F156*H156/100,0)))))</f>
        <v>0</v>
      </c>
      <c r="D156" s="145"/>
      <c r="E156" s="146"/>
      <c r="F156" s="147">
        <f>IF(AND(D156="G",E156="S"),ROUND(SUM($L$6:$L155)*H156/100,-2),IF(AND(D156="R",E156="S"),ROUND(SUM(N$6:N155)*H156/100,-2),IF(AND(D156="C",E156="S"),ROUND(SUM(P$6:P155)*H156/100,-2),IF(AND(D156="L",E156="S"),ROUND(SUM(R$6:R155)*H156/100,-2),IF(AND(D156="O",E156="S"),ROUND(SUM(T$6:T155)*H156/100,-2),IF(AND(D156="V",E156="S"),ROUND(SUM(V$6:V155)*H156/100,-2),IF(AND(D156="G",E156="Z"),ABS(ROUND(SUM(K$6:K155)*H156/100,-2)),IF(AND(D156="R",E156="Z"),ABS(ROUND(SUM(M$6:M155)*H156/100,-2)),IF(AND(D156="C",E156="Z"),ABS(ROUND(SUM(O$6:O155)*H156/100,-2)),IF(AND(D156="L",E156="Z"),ABS(ROUND(SUM(Q$6:Q155)*H156/100,-2)),IF(AND(D156="O",E156="Z"),ABS(ROUND(SUM(S$6:S155)*H156/100,-2)),IF(AND(D156="V",E156="Z"),ABS(ROUND(SUM(U$6:U155)*H156/100,-2)),IF(E156="X",ABS(ROUND(SUM(I$6:I155)*H156/100,-2)),IF(AND(D156="B",E156="H"),80000,0))))))))))))))</f>
        <v>0</v>
      </c>
      <c r="G156" s="148"/>
      <c r="H156" s="149">
        <f>IF(AND(E155="S"),H154,H155)</f>
        <v>5</v>
      </c>
      <c r="I156" s="144">
        <f>IF(AND($D156="S",$E156="H"),-$F156,IF(AND($D156="S",$E156="T"),$F156,0))</f>
        <v>0</v>
      </c>
      <c r="J156" s="150">
        <f>IF(AND($D156="S",OR($E156="Ü",$E156="T",$E156="A",$E156="D")),-$F156,IF(AND($G156="S",$E156="Ü"),$F156,IF(E156="S",$F156,IF(AND(D156="S",E156="H"),$F156*(100-H156)/100,IF(E156="X",-F156,0)))))</f>
        <v>0</v>
      </c>
      <c r="K156" s="151">
        <f>IF(AND($D156="G",$E156="H"),-$F156,IF(AND($D156="G",$E156="T"),$F156,0))</f>
        <v>0</v>
      </c>
      <c r="L156" s="152">
        <f>IF(AND($D156="G",$E156="H"),$F156,IF(AND($D156="G",NOT($E156="H")),-$F156,IF($G156="G",$F156,IF(AND($E156="B",NOT($D156="G")),$F156/($G$1-1),IF($E156="X",$F156*X156,0)))))</f>
        <v>0</v>
      </c>
      <c r="M156" s="153">
        <f>IF(AND($D156="R",$E156="H"),-$F156,IF(AND($D156="R",$E156="T"),$F156,0))</f>
        <v>0</v>
      </c>
      <c r="N156" s="152">
        <f>IF(AND($D156="R",$E156="H"),$F156,IF(AND($D156="R",NOT($E156="H")),-$F156,IF($G156="R",$F156,IF(AND($E156="B",NOT($D156="R")),$F156/($G$1-1),IF($E156="X",$F156*Y156,0)))))</f>
        <v>0</v>
      </c>
      <c r="O156" s="153">
        <f>IF(AND($D156="C",$E156="H"),-$F156,IF(AND($D156="C",$E156="T"),$F156,0))</f>
        <v>0</v>
      </c>
      <c r="P156" s="152">
        <f>IF($G$1&lt;3,0,IF(AND($D156="C",$E156="H"),$F156,IF(AND($D156="C",NOT($E156="H")),-$F156,IF($G156="C",$F156,IF(AND($E156="B",NOT($D156="C")),$F156/($G$1-1),IF($E156="X",$F156*Z156,0))))))</f>
        <v>0</v>
      </c>
      <c r="Q156" s="153">
        <f>IF(AND($D156="L",$E156="H"),-$F156,IF(AND($D156="L",$E156="T"),$F156,0))</f>
        <v>0</v>
      </c>
      <c r="R156" s="152">
        <f>IF($G$1&lt;4,0,IF(AND($D156="L",$E156="H"),$F156,IF(AND($D156="L",NOT($E156="H")),-$F156,IF($G156="L",$F156,IF(AND($E156="B",NOT($D156="L")),$F156/($G$1-1),IF($E156="X",$F156*AA156,0))))))</f>
        <v>0</v>
      </c>
      <c r="S156" s="153">
        <f>IF(AND($D156="O",$E156="H"),-$F156,IF(AND($D156="O",$E156="T"),$F156,0))</f>
        <v>0</v>
      </c>
      <c r="T156" s="152">
        <f>IF($G$1&lt;5,0,IF(AND($D156="O",$E156="H"),$F156,IF(AND($D156="O",NOT($E156="H")),-$F156,IF($G156="O",$F156,IF(AND($E156="B",NOT($D156="O")),$F156/($G$1-1),IF($E156="X",$F156*AB156,0))))))</f>
        <v>0</v>
      </c>
      <c r="U156" s="153">
        <f>IF(AND($D156="V",$E156="H"),-$F156,IF(AND($D156="V",$E156="T"),$F156,0))</f>
        <v>0</v>
      </c>
      <c r="V156" s="152">
        <f>IF($G$1&lt;6,0,IF(AND($D156="V",$E156="H"),$F156,IF(AND($D156="V",NOT($E156="H")),-$F156,IF($G156="V",$F156,IF(AND($E156="B",NOT($D156="V")),$F156/($G$1-1),IF($E156="X",($F156*AC156)-#REF!,0))))))</f>
        <v>0</v>
      </c>
      <c r="W156" s="154">
        <f>IF(AND(D156="S",E156="H"),1,IF(AND(D156="B",E156="H"),2,IF(AND(D156="G",E156="A"),3,IF(AND(D156="G",E156="D"),4,IF(AND(D156="R",E156="A"),5,IF(AND(D156="R",E156="D"),6,IF(AND(D156="C",E156="A"),7,IF(AND(D156="C",E156="D"),8,IF(AND(D156="L",E156="A"),9,IF(AND(D156="L",E156="D"),10,IF(AND(D156="O",E156="A"),11,IF(AND(D156="O",E156="D"),12,IF(AND(D156="V",E156="A"),13,IF(AND(D156="V",E156="D"),14,0))))))))))))))</f>
        <v>0</v>
      </c>
      <c r="X156" s="155">
        <f>IF(NOT(SUMIF($W$6:$W156,1,$I$6:$I156)=0),(SUMIF($W$6:$W156,3,$F$6:$F156)-SUMIF($AE$6:$AE156,3,$F$6:$F156))/ABS(SUMIF($W$6:$W156,1,$I$6:$I156)),0)</f>
        <v>0</v>
      </c>
      <c r="Y156" s="155">
        <f>IF(NOT(SUMIF($W$6:$W156,1,$I$6:$I156)=0),(SUMIF($W$6:$W156,5,$F$6:$F156)-SUMIF($AE$6:$AE156,5,$F$6:$F156))/ABS(SUMIF($W$6:$W156,1,$I$6:$I156)),0)</f>
        <v>0</v>
      </c>
      <c r="Z156" s="155">
        <f>IF(NOT(SUMIF($W$6:$W156,1,$I$6:$I156)=0),(SUMIF($W$6:$W156,7,$F$6:$F156)-SUMIF($AE$6:$AE156,7,$F$6:$F156))/ABS(SUMIF($W$6:$W156,1,$I$6:$I156)),0)</f>
        <v>0</v>
      </c>
      <c r="AA156" s="155">
        <f>IF(NOT(SUMIF($W$6:$W156,1,$I$6:$I156)=0),(SUMIF($W$6:$W156,9,$F$6:$F156)-SUMIF($AE$6:$AE156,9,$F$6:$F156))/ABS(SUMIF($W$6:$W156,1,$I$6:$I156)),0)</f>
        <v>0</v>
      </c>
      <c r="AB156" s="155">
        <f>IF(NOT(SUMIF($W$6:$W156,1,$I$6:$I156)=0),(SUMIF($W$6:$W156,11,$F$6:$F156)-SUMIF($AE$6:$AE156,11,$F$6:$F156))/ABS(SUMIF($W$6:$W156,1,$I$6:$I156)),0)</f>
        <v>0</v>
      </c>
      <c r="AC156" s="155">
        <f>IF(NOT(SUMIF($W$6:$W156,1,$I$6:$I156)=0),(SUMIF($W$6:$W156,13,$F$6:$F156)-SUMIF($AE$6:$AE156,13,$F$6:$F156))/ABS(SUMIF($W$6:$W156,1,$I$6:$I156)),0)</f>
        <v>0</v>
      </c>
      <c r="AD156" s="155">
        <f>IF(SUM($W$6:$W156)+SUM($AE$6:$AE156)=0,0,1-X156-Y156-Z156-AA156-AB156-AC156)</f>
        <v>0</v>
      </c>
      <c r="AE156" s="156">
        <f>IF(AND($D156="S",$E156="T"),1,IF(AND($D156="B",$E156="A"),2,IF(AND($G156="G",$E156="A"),3,IF(AND($G156="G",$E156="D"),4,IF(AND($G156="R",$E156="A"),5,IF(AND($G156="R",$E156="D"),6,IF(AND($G156="C",$E156="A"),7,IF(AND($G156="C",$E156="D"),8,IF(AND($G156="L",$E156="A"),9,IF(AND($G156="L",$E156="D"),10,IF(AND($G156="O",$E156="A"),11,IF(AND($G156="O",$E156="D"),12,IF(AND($G156="V",$E156="A"),13,IF(AND($G156="V",$E156="D"),14,IF(AND($E156="A",$G156="B"),15,0)))))))))))))))</f>
        <v>0</v>
      </c>
      <c r="AF156" s="157">
        <f>IF(AND(D156="B",E156="H"),A156,IF(AND(G156="B",OR(E156="A",E156="D")),A156,0))</f>
        <v>0</v>
      </c>
    </row>
    <row r="157" ht="12.7" customHeight="1">
      <c r="A157" s="143">
        <f>IF($E157="H",-$F157,IF($E157="T",$F157,IF(AND($E157="A",$G157="B"),$F157,IF(AND(E157="D",G157="B"),F157*0.8,0))))</f>
        <v>0</v>
      </c>
      <c r="B157" s="144">
        <f>$B156-$A157</f>
        <v>0</v>
      </c>
      <c r="C157" s="144">
        <f>IF(OR($E157="Z",AND($E157="H",$D157="B")),$F157,IF(AND($D157="B",$E157="Ü"),-$F157,IF($E157="X",$F157*$AD157,IF(AND(E157="D",G157="B"),F157*0.2,IF(AND(D157="S",E157="H"),$F157*H157/100,0)))))</f>
        <v>0</v>
      </c>
      <c r="D157" s="145"/>
      <c r="E157" s="146"/>
      <c r="F157" s="147">
        <f>IF(AND(D157="G",E157="S"),ROUND(SUM($L$6:$L156)*H157/100,-2),IF(AND(D157="R",E157="S"),ROUND(SUM(N$6:N156)*H157/100,-2),IF(AND(D157="C",E157="S"),ROUND(SUM(P$6:P156)*H157/100,-2),IF(AND(D157="L",E157="S"),ROUND(SUM(R$6:R156)*H157/100,-2),IF(AND(D157="O",E157="S"),ROUND(SUM(T$6:T156)*H157/100,-2),IF(AND(D157="V",E157="S"),ROUND(SUM(V$6:V156)*H157/100,-2),IF(AND(D157="G",E157="Z"),ABS(ROUND(SUM(K$6:K156)*H157/100,-2)),IF(AND(D157="R",E157="Z"),ABS(ROUND(SUM(M$6:M156)*H157/100,-2)),IF(AND(D157="C",E157="Z"),ABS(ROUND(SUM(O$6:O156)*H157/100,-2)),IF(AND(D157="L",E157="Z"),ABS(ROUND(SUM(Q$6:Q156)*H157/100,-2)),IF(AND(D157="O",E157="Z"),ABS(ROUND(SUM(S$6:S156)*H157/100,-2)),IF(AND(D157="V",E157="Z"),ABS(ROUND(SUM(U$6:U156)*H157/100,-2)),IF(E157="X",ABS(ROUND(SUM(I$6:I156)*H157/100,-2)),IF(AND(D157="B",E157="H"),80000,0))))))))))))))</f>
        <v>0</v>
      </c>
      <c r="G157" s="148"/>
      <c r="H157" s="149">
        <f>IF(AND(E156="S"),H155,H156)</f>
        <v>5</v>
      </c>
      <c r="I157" s="144">
        <f>IF(AND($D157="S",$E157="H"),-$F157,IF(AND($D157="S",$E157="T"),$F157,0))</f>
        <v>0</v>
      </c>
      <c r="J157" s="150">
        <f>IF(AND($D157="S",OR($E157="Ü",$E157="T",$E157="A",$E157="D")),-$F157,IF(AND($G157="S",$E157="Ü"),$F157,IF(E157="S",$F157,IF(AND(D157="S",E157="H"),$F157*(100-H157)/100,IF(E157="X",-F157,0)))))</f>
        <v>0</v>
      </c>
      <c r="K157" s="151">
        <f>IF(AND($D157="G",$E157="H"),-$F157,IF(AND($D157="G",$E157="T"),$F157,0))</f>
        <v>0</v>
      </c>
      <c r="L157" s="152">
        <f>IF(AND($D157="G",$E157="H"),$F157,IF(AND($D157="G",NOT($E157="H")),-$F157,IF($G157="G",$F157,IF(AND($E157="B",NOT($D157="G")),$F157/($G$1-1),IF($E157="X",$F157*X157,0)))))</f>
        <v>0</v>
      </c>
      <c r="M157" s="153">
        <f>IF(AND($D157="R",$E157="H"),-$F157,IF(AND($D157="R",$E157="T"),$F157,0))</f>
        <v>0</v>
      </c>
      <c r="N157" s="152">
        <f>IF(AND($D157="R",$E157="H"),$F157,IF(AND($D157="R",NOT($E157="H")),-$F157,IF($G157="R",$F157,IF(AND($E157="B",NOT($D157="R")),$F157/($G$1-1),IF($E157="X",$F157*Y157,0)))))</f>
        <v>0</v>
      </c>
      <c r="O157" s="153">
        <f>IF(AND($D157="C",$E157="H"),-$F157,IF(AND($D157="C",$E157="T"),$F157,0))</f>
        <v>0</v>
      </c>
      <c r="P157" s="152">
        <f>IF($G$1&lt;3,0,IF(AND($D157="C",$E157="H"),$F157,IF(AND($D157="C",NOT($E157="H")),-$F157,IF($G157="C",$F157,IF(AND($E157="B",NOT($D157="C")),$F157/($G$1-1),IF($E157="X",$F157*Z157,0))))))</f>
        <v>0</v>
      </c>
      <c r="Q157" s="153">
        <f>IF(AND($D157="L",$E157="H"),-$F157,IF(AND($D157="L",$E157="T"),$F157,0))</f>
        <v>0</v>
      </c>
      <c r="R157" s="152">
        <f>IF($G$1&lt;4,0,IF(AND($D157="L",$E157="H"),$F157,IF(AND($D157="L",NOT($E157="H")),-$F157,IF($G157="L",$F157,IF(AND($E157="B",NOT($D157="L")),$F157/($G$1-1),IF($E157="X",$F157*AA157,0))))))</f>
        <v>0</v>
      </c>
      <c r="S157" s="153">
        <f>IF(AND($D157="O",$E157="H"),-$F157,IF(AND($D157="O",$E157="T"),$F157,0))</f>
        <v>0</v>
      </c>
      <c r="T157" s="152">
        <f>IF($G$1&lt;5,0,IF(AND($D157="O",$E157="H"),$F157,IF(AND($D157="O",NOT($E157="H")),-$F157,IF($G157="O",$F157,IF(AND($E157="B",NOT($D157="O")),$F157/($G$1-1),IF($E157="X",$F157*AB157,0))))))</f>
        <v>0</v>
      </c>
      <c r="U157" s="153">
        <f>IF(AND($D157="V",$E157="H"),-$F157,IF(AND($D157="V",$E157="T"),$F157,0))</f>
        <v>0</v>
      </c>
      <c r="V157" s="152">
        <f>IF($G$1&lt;6,0,IF(AND($D157="V",$E157="H"),$F157,IF(AND($D157="V",NOT($E157="H")),-$F157,IF($G157="V",$F157,IF(AND($E157="B",NOT($D157="V")),$F157/($G$1-1),IF($E157="X",($F157*AC157)-#REF!,0))))))</f>
        <v>0</v>
      </c>
      <c r="W157" s="158">
        <f>IF(AND(D157="S",E157="H"),1,IF(AND(D157="B",E157="H"),2,IF(AND(D157="G",E157="A"),3,IF(AND(D157="G",E157="D"),4,IF(AND(D157="R",E157="A"),5,IF(AND(D157="R",E157="D"),6,IF(AND(D157="C",E157="A"),7,IF(AND(D157="C",E157="D"),8,IF(AND(D157="L",E157="A"),9,IF(AND(D157="L",E157="D"),10,IF(AND(D157="O",E157="A"),11,IF(AND(D157="O",E157="D"),12,IF(AND(D157="V",E157="A"),13,IF(AND(D157="V",E157="D"),14,0))))))))))))))</f>
        <v>0</v>
      </c>
      <c r="X157" s="159">
        <f>IF(NOT(SUMIF($W$6:$W157,1,$I$6:$I157)=0),(SUMIF($W$6:$W157,3,$F$6:$F157)-SUMIF($AE$6:$AE157,3,$F$6:$F157))/ABS(SUMIF($W$6:$W157,1,$I$6:$I157)),0)</f>
        <v>0</v>
      </c>
      <c r="Y157" s="159">
        <f>IF(NOT(SUMIF($W$6:$W157,1,$I$6:$I157)=0),(SUMIF($W$6:$W157,5,$F$6:$F157)-SUMIF($AE$6:$AE157,5,$F$6:$F157))/ABS(SUMIF($W$6:$W157,1,$I$6:$I157)),0)</f>
        <v>0</v>
      </c>
      <c r="Z157" s="159">
        <f>IF(NOT(SUMIF($W$6:$W157,1,$I$6:$I157)=0),(SUMIF($W$6:$W157,7,$F$6:$F157)-SUMIF($AE$6:$AE157,7,$F$6:$F157))/ABS(SUMIF($W$6:$W157,1,$I$6:$I157)),0)</f>
        <v>0</v>
      </c>
      <c r="AA157" s="159">
        <f>IF(NOT(SUMIF($W$6:$W157,1,$I$6:$I157)=0),(SUMIF($W$6:$W157,9,$F$6:$F157)-SUMIF($AE$6:$AE157,9,$F$6:$F157))/ABS(SUMIF($W$6:$W157,1,$I$6:$I157)),0)</f>
        <v>0</v>
      </c>
      <c r="AB157" s="159">
        <f>IF(NOT(SUMIF($W$6:$W157,1,$I$6:$I157)=0),(SUMIF($W$6:$W157,11,$F$6:$F157)-SUMIF($AE$6:$AE157,11,$F$6:$F157))/ABS(SUMIF($W$6:$W157,1,$I$6:$I157)),0)</f>
        <v>0</v>
      </c>
      <c r="AC157" s="159">
        <f>IF(NOT(SUMIF($W$6:$W157,1,$I$6:$I157)=0),(SUMIF($W$6:$W157,13,$F$6:$F157)-SUMIF($AE$6:$AE157,13,$F$6:$F157))/ABS(SUMIF($W$6:$W157,1,$I$6:$I157)),0)</f>
        <v>0</v>
      </c>
      <c r="AD157" s="159">
        <f>IF(SUM($W$6:$W157)+SUM($AE$6:$AE157)=0,0,1-X157-Y157-Z157-AA157-AB157-AC157)</f>
        <v>0</v>
      </c>
      <c r="AE157" s="160">
        <f>IF(AND($D157="S",$E157="T"),1,IF(AND($D157="B",$E157="A"),2,IF(AND($G157="G",$E157="A"),3,IF(AND($G157="G",$E157="D"),4,IF(AND($G157="R",$E157="A"),5,IF(AND($G157="R",$E157="D"),6,IF(AND($G157="C",$E157="A"),7,IF(AND($G157="C",$E157="D"),8,IF(AND($G157="L",$E157="A"),9,IF(AND($G157="L",$E157="D"),10,IF(AND($G157="O",$E157="A"),11,IF(AND($G157="O",$E157="D"),12,IF(AND($G157="V",$E157="A"),13,IF(AND($G157="V",$E157="D"),14,IF(AND($E157="A",$G157="B"),15,0)))))))))))))))</f>
        <v>0</v>
      </c>
      <c r="AF157" s="161">
        <f>IF(AND(D157="B",E157="H"),A157,IF(AND(G157="B",OR(E157="A",E157="D")),A157,0))</f>
        <v>0</v>
      </c>
    </row>
    <row r="158" ht="12.7" customHeight="1">
      <c r="A158" s="143">
        <f>IF($E158="H",-$F158,IF($E158="T",$F158,IF(AND($E158="A",$G158="B"),$F158,IF(AND(E158="D",G158="B"),F158*0.8,0))))</f>
        <v>0</v>
      </c>
      <c r="B158" s="144">
        <f>$B157-$A158</f>
        <v>0</v>
      </c>
      <c r="C158" s="144">
        <f>IF(OR($E158="Z",AND($E158="H",$D158="B")),$F158,IF(AND($D158="B",$E158="Ü"),-$F158,IF($E158="X",$F158*$AD158,IF(AND(E158="D",G158="B"),F158*0.2,IF(AND(D158="S",E158="H"),$F158*H158/100,0)))))</f>
        <v>0</v>
      </c>
      <c r="D158" s="145"/>
      <c r="E158" s="146"/>
      <c r="F158" s="147">
        <f>IF(AND(D158="G",E158="S"),ROUND(SUM($L$6:$L157)*H158/100,-2),IF(AND(D158="R",E158="S"),ROUND(SUM(N$6:N157)*H158/100,-2),IF(AND(D158="C",E158="S"),ROUND(SUM(P$6:P157)*H158/100,-2),IF(AND(D158="L",E158="S"),ROUND(SUM(R$6:R157)*H158/100,-2),IF(AND(D158="O",E158="S"),ROUND(SUM(T$6:T157)*H158/100,-2),IF(AND(D158="V",E158="S"),ROUND(SUM(V$6:V157)*H158/100,-2),IF(AND(D158="G",E158="Z"),ABS(ROUND(SUM(K$6:K157)*H158/100,-2)),IF(AND(D158="R",E158="Z"),ABS(ROUND(SUM(M$6:M157)*H158/100,-2)),IF(AND(D158="C",E158="Z"),ABS(ROUND(SUM(O$6:O157)*H158/100,-2)),IF(AND(D158="L",E158="Z"),ABS(ROUND(SUM(Q$6:Q157)*H158/100,-2)),IF(AND(D158="O",E158="Z"),ABS(ROUND(SUM(S$6:S157)*H158/100,-2)),IF(AND(D158="V",E158="Z"),ABS(ROUND(SUM(U$6:U157)*H158/100,-2)),IF(E158="X",ABS(ROUND(SUM(I$6:I157)*H158/100,-2)),IF(AND(D158="B",E158="H"),80000,0))))))))))))))</f>
        <v>0</v>
      </c>
      <c r="G158" s="148"/>
      <c r="H158" s="149">
        <f>IF(AND(E157="S"),H156,H157)</f>
        <v>5</v>
      </c>
      <c r="I158" s="144">
        <f>IF(AND($D158="S",$E158="H"),-$F158,IF(AND($D158="S",$E158="T"),$F158,0))</f>
        <v>0</v>
      </c>
      <c r="J158" s="150">
        <f>IF(AND($D158="S",OR($E158="Ü",$E158="T",$E158="A",$E158="D")),-$F158,IF(AND($G158="S",$E158="Ü"),$F158,IF(E158="S",$F158,IF(AND(D158="S",E158="H"),$F158*(100-H158)/100,IF(E158="X",-F158,0)))))</f>
        <v>0</v>
      </c>
      <c r="K158" s="151">
        <f>IF(AND($D158="G",$E158="H"),-$F158,IF(AND($D158="G",$E158="T"),$F158,0))</f>
        <v>0</v>
      </c>
      <c r="L158" s="152">
        <f>IF(AND($D158="G",$E158="H"),$F158,IF(AND($D158="G",NOT($E158="H")),-$F158,IF($G158="G",$F158,IF(AND($E158="B",NOT($D158="G")),$F158/($G$1-1),IF($E158="X",$F158*X158,0)))))</f>
        <v>0</v>
      </c>
      <c r="M158" s="153">
        <f>IF(AND($D158="R",$E158="H"),-$F158,IF(AND($D158="R",$E158="T"),$F158,0))</f>
        <v>0</v>
      </c>
      <c r="N158" s="152">
        <f>IF(AND($D158="R",$E158="H"),$F158,IF(AND($D158="R",NOT($E158="H")),-$F158,IF($G158="R",$F158,IF(AND($E158="B",NOT($D158="R")),$F158/($G$1-1),IF($E158="X",$F158*Y158,0)))))</f>
        <v>0</v>
      </c>
      <c r="O158" s="153">
        <f>IF(AND($D158="C",$E158="H"),-$F158,IF(AND($D158="C",$E158="T"),$F158,0))</f>
        <v>0</v>
      </c>
      <c r="P158" s="152">
        <f>IF($G$1&lt;3,0,IF(AND($D158="C",$E158="H"),$F158,IF(AND($D158="C",NOT($E158="H")),-$F158,IF($G158="C",$F158,IF(AND($E158="B",NOT($D158="C")),$F158/($G$1-1),IF($E158="X",$F158*Z158,0))))))</f>
        <v>0</v>
      </c>
      <c r="Q158" s="153">
        <f>IF(AND($D158="L",$E158="H"),-$F158,IF(AND($D158="L",$E158="T"),$F158,0))</f>
        <v>0</v>
      </c>
      <c r="R158" s="152">
        <f>IF($G$1&lt;4,0,IF(AND($D158="L",$E158="H"),$F158,IF(AND($D158="L",NOT($E158="H")),-$F158,IF($G158="L",$F158,IF(AND($E158="B",NOT($D158="L")),$F158/($G$1-1),IF($E158="X",$F158*AA158,0))))))</f>
        <v>0</v>
      </c>
      <c r="S158" s="153">
        <f>IF(AND($D158="O",$E158="H"),-$F158,IF(AND($D158="O",$E158="T"),$F158,0))</f>
        <v>0</v>
      </c>
      <c r="T158" s="152">
        <f>IF($G$1&lt;5,0,IF(AND($D158="O",$E158="H"),$F158,IF(AND($D158="O",NOT($E158="H")),-$F158,IF($G158="O",$F158,IF(AND($E158="B",NOT($D158="O")),$F158/($G$1-1),IF($E158="X",$F158*AB158,0))))))</f>
        <v>0</v>
      </c>
      <c r="U158" s="153">
        <f>IF(AND($D158="V",$E158="H"),-$F158,IF(AND($D158="V",$E158="T"),$F158,0))</f>
        <v>0</v>
      </c>
      <c r="V158" s="152">
        <f>IF($G$1&lt;6,0,IF(AND($D158="V",$E158="H"),$F158,IF(AND($D158="V",NOT($E158="H")),-$F158,IF($G158="V",$F158,IF(AND($E158="B",NOT($D158="V")),$F158/($G$1-1),IF($E158="X",($F158*AC158)-#REF!,0))))))</f>
        <v>0</v>
      </c>
      <c r="W158" s="154">
        <f>IF(AND(D158="S",E158="H"),1,IF(AND(D158="B",E158="H"),2,IF(AND(D158="G",E158="A"),3,IF(AND(D158="G",E158="D"),4,IF(AND(D158="R",E158="A"),5,IF(AND(D158="R",E158="D"),6,IF(AND(D158="C",E158="A"),7,IF(AND(D158="C",E158="D"),8,IF(AND(D158="L",E158="A"),9,IF(AND(D158="L",E158="D"),10,IF(AND(D158="O",E158="A"),11,IF(AND(D158="O",E158="D"),12,IF(AND(D158="V",E158="A"),13,IF(AND(D158="V",E158="D"),14,0))))))))))))))</f>
        <v>0</v>
      </c>
      <c r="X158" s="155">
        <f>IF(NOT(SUMIF($W$6:$W158,1,$I$6:$I158)=0),(SUMIF($W$6:$W158,3,$F$6:$F158)-SUMIF($AE$6:$AE158,3,$F$6:$F158))/ABS(SUMIF($W$6:$W158,1,$I$6:$I158)),0)</f>
        <v>0</v>
      </c>
      <c r="Y158" s="155">
        <f>IF(NOT(SUMIF($W$6:$W158,1,$I$6:$I158)=0),(SUMIF($W$6:$W158,5,$F$6:$F158)-SUMIF($AE$6:$AE158,5,$F$6:$F158))/ABS(SUMIF($W$6:$W158,1,$I$6:$I158)),0)</f>
        <v>0</v>
      </c>
      <c r="Z158" s="155">
        <f>IF(NOT(SUMIF($W$6:$W158,1,$I$6:$I158)=0),(SUMIF($W$6:$W158,7,$F$6:$F158)-SUMIF($AE$6:$AE158,7,$F$6:$F158))/ABS(SUMIF($W$6:$W158,1,$I$6:$I158)),0)</f>
        <v>0</v>
      </c>
      <c r="AA158" s="155">
        <f>IF(NOT(SUMIF($W$6:$W158,1,$I$6:$I158)=0),(SUMIF($W$6:$W158,9,$F$6:$F158)-SUMIF($AE$6:$AE158,9,$F$6:$F158))/ABS(SUMIF($W$6:$W158,1,$I$6:$I158)),0)</f>
        <v>0</v>
      </c>
      <c r="AB158" s="155">
        <f>IF(NOT(SUMIF($W$6:$W158,1,$I$6:$I158)=0),(SUMIF($W$6:$W158,11,$F$6:$F158)-SUMIF($AE$6:$AE158,11,$F$6:$F158))/ABS(SUMIF($W$6:$W158,1,$I$6:$I158)),0)</f>
        <v>0</v>
      </c>
      <c r="AC158" s="155">
        <f>IF(NOT(SUMIF($W$6:$W158,1,$I$6:$I158)=0),(SUMIF($W$6:$W158,13,$F$6:$F158)-SUMIF($AE$6:$AE158,13,$F$6:$F158))/ABS(SUMIF($W$6:$W158,1,$I$6:$I158)),0)</f>
        <v>0</v>
      </c>
      <c r="AD158" s="155">
        <f>IF(SUM($W$6:$W158)+SUM($AE$6:$AE158)=0,0,1-X158-Y158-Z158-AA158-AB158-AC158)</f>
        <v>0</v>
      </c>
      <c r="AE158" s="156">
        <f>IF(AND($D158="S",$E158="T"),1,IF(AND($D158="B",$E158="A"),2,IF(AND($G158="G",$E158="A"),3,IF(AND($G158="G",$E158="D"),4,IF(AND($G158="R",$E158="A"),5,IF(AND($G158="R",$E158="D"),6,IF(AND($G158="C",$E158="A"),7,IF(AND($G158="C",$E158="D"),8,IF(AND($G158="L",$E158="A"),9,IF(AND($G158="L",$E158="D"),10,IF(AND($G158="O",$E158="A"),11,IF(AND($G158="O",$E158="D"),12,IF(AND($G158="V",$E158="A"),13,IF(AND($G158="V",$E158="D"),14,IF(AND($E158="A",$G158="B"),15,0)))))))))))))))</f>
        <v>0</v>
      </c>
      <c r="AF158" s="157">
        <f>IF(AND(D158="B",E158="H"),A158,IF(AND(G158="B",OR(E158="A",E158="D")),A158,0))</f>
        <v>0</v>
      </c>
    </row>
    <row r="159" ht="12.7" customHeight="1">
      <c r="A159" s="143">
        <f>IF($E159="H",-$F159,IF($E159="T",$F159,IF(AND($E159="A",$G159="B"),$F159,IF(AND(E159="D",G159="B"),F159*0.8,0))))</f>
        <v>0</v>
      </c>
      <c r="B159" s="144">
        <f>$B158-$A159</f>
        <v>0</v>
      </c>
      <c r="C159" s="144">
        <f>IF(OR($E159="Z",AND($E159="H",$D159="B")),$F159,IF(AND($D159="B",$E159="Ü"),-$F159,IF($E159="X",$F159*$AD159,IF(AND(E159="D",G159="B"),F159*0.2,IF(AND(D159="S",E159="H"),$F159*H159/100,0)))))</f>
        <v>0</v>
      </c>
      <c r="D159" s="145"/>
      <c r="E159" s="146"/>
      <c r="F159" s="147">
        <f>IF(AND(D159="G",E159="S"),ROUND(SUM($L$6:$L158)*H159/100,-2),IF(AND(D159="R",E159="S"),ROUND(SUM(N$6:N158)*H159/100,-2),IF(AND(D159="C",E159="S"),ROUND(SUM(P$6:P158)*H159/100,-2),IF(AND(D159="L",E159="S"),ROUND(SUM(R$6:R158)*H159/100,-2),IF(AND(D159="O",E159="S"),ROUND(SUM(T$6:T158)*H159/100,-2),IF(AND(D159="V",E159="S"),ROUND(SUM(V$6:V158)*H159/100,-2),IF(AND(D159="G",E159="Z"),ABS(ROUND(SUM(K$6:K158)*H159/100,-2)),IF(AND(D159="R",E159="Z"),ABS(ROUND(SUM(M$6:M158)*H159/100,-2)),IF(AND(D159="C",E159="Z"),ABS(ROUND(SUM(O$6:O158)*H159/100,-2)),IF(AND(D159="L",E159="Z"),ABS(ROUND(SUM(Q$6:Q158)*H159/100,-2)),IF(AND(D159="O",E159="Z"),ABS(ROUND(SUM(S$6:S158)*H159/100,-2)),IF(AND(D159="V",E159="Z"),ABS(ROUND(SUM(U$6:U158)*H159/100,-2)),IF(E159="X",ABS(ROUND(SUM(I$6:I158)*H159/100,-2)),IF(AND(D159="B",E159="H"),80000,0))))))))))))))</f>
        <v>0</v>
      </c>
      <c r="G159" s="148"/>
      <c r="H159" s="149">
        <f>IF(AND(E158="S"),H157,H158)</f>
        <v>5</v>
      </c>
      <c r="I159" s="144">
        <f>IF(AND($D159="S",$E159="H"),-$F159,IF(AND($D159="S",$E159="T"),$F159,0))</f>
        <v>0</v>
      </c>
      <c r="J159" s="150">
        <f>IF(AND($D159="S",OR($E159="Ü",$E159="T",$E159="A",$E159="D")),-$F159,IF(AND($G159="S",$E159="Ü"),$F159,IF(E159="S",$F159,IF(AND(D159="S",E159="H"),$F159*(100-H159)/100,IF(E159="X",-F159,0)))))</f>
        <v>0</v>
      </c>
      <c r="K159" s="151">
        <f>IF(AND($D159="G",$E159="H"),-$F159,IF(AND($D159="G",$E159="T"),$F159,0))</f>
        <v>0</v>
      </c>
      <c r="L159" s="152">
        <f>IF(AND($D159="G",$E159="H"),$F159,IF(AND($D159="G",NOT($E159="H")),-$F159,IF($G159="G",$F159,IF(AND($E159="B",NOT($D159="G")),$F159/($G$1-1),IF($E159="X",$F159*X159,0)))))</f>
        <v>0</v>
      </c>
      <c r="M159" s="153">
        <f>IF(AND($D159="R",$E159="H"),-$F159,IF(AND($D159="R",$E159="T"),$F159,0))</f>
        <v>0</v>
      </c>
      <c r="N159" s="152">
        <f>IF(AND($D159="R",$E159="H"),$F159,IF(AND($D159="R",NOT($E159="H")),-$F159,IF($G159="R",$F159,IF(AND($E159="B",NOT($D159="R")),$F159/($G$1-1),IF($E159="X",$F159*Y159,0)))))</f>
        <v>0</v>
      </c>
      <c r="O159" s="153">
        <f>IF(AND($D159="C",$E159="H"),-$F159,IF(AND($D159="C",$E159="T"),$F159,0))</f>
        <v>0</v>
      </c>
      <c r="P159" s="152">
        <f>IF($G$1&lt;3,0,IF(AND($D159="C",$E159="H"),$F159,IF(AND($D159="C",NOT($E159="H")),-$F159,IF($G159="C",$F159,IF(AND($E159="B",NOT($D159="C")),$F159/($G$1-1),IF($E159="X",$F159*Z159,0))))))</f>
        <v>0</v>
      </c>
      <c r="Q159" s="153">
        <f>IF(AND($D159="L",$E159="H"),-$F159,IF(AND($D159="L",$E159="T"),$F159,0))</f>
        <v>0</v>
      </c>
      <c r="R159" s="152">
        <f>IF($G$1&lt;4,0,IF(AND($D159="L",$E159="H"),$F159,IF(AND($D159="L",NOT($E159="H")),-$F159,IF($G159="L",$F159,IF(AND($E159="B",NOT($D159="L")),$F159/($G$1-1),IF($E159="X",$F159*AA159,0))))))</f>
        <v>0</v>
      </c>
      <c r="S159" s="153">
        <f>IF(AND($D159="O",$E159="H"),-$F159,IF(AND($D159="O",$E159="T"),$F159,0))</f>
        <v>0</v>
      </c>
      <c r="T159" s="152">
        <f>IF($G$1&lt;5,0,IF(AND($D159="O",$E159="H"),$F159,IF(AND($D159="O",NOT($E159="H")),-$F159,IF($G159="O",$F159,IF(AND($E159="B",NOT($D159="O")),$F159/($G$1-1),IF($E159="X",$F159*AB159,0))))))</f>
        <v>0</v>
      </c>
      <c r="U159" s="153">
        <f>IF(AND($D159="V",$E159="H"),-$F159,IF(AND($D159="V",$E159="T"),$F159,0))</f>
        <v>0</v>
      </c>
      <c r="V159" s="152">
        <f>IF($G$1&lt;6,0,IF(AND($D159="V",$E159="H"),$F159,IF(AND($D159="V",NOT($E159="H")),-$F159,IF($G159="V",$F159,IF(AND($E159="B",NOT($D159="V")),$F159/($G$1-1),IF($E159="X",($F159*AC159)-#REF!,0))))))</f>
        <v>0</v>
      </c>
      <c r="W159" s="158">
        <f>IF(AND(D159="S",E159="H"),1,IF(AND(D159="B",E159="H"),2,IF(AND(D159="G",E159="A"),3,IF(AND(D159="G",E159="D"),4,IF(AND(D159="R",E159="A"),5,IF(AND(D159="R",E159="D"),6,IF(AND(D159="C",E159="A"),7,IF(AND(D159="C",E159="D"),8,IF(AND(D159="L",E159="A"),9,IF(AND(D159="L",E159="D"),10,IF(AND(D159="O",E159="A"),11,IF(AND(D159="O",E159="D"),12,IF(AND(D159="V",E159="A"),13,IF(AND(D159="V",E159="D"),14,0))))))))))))))</f>
        <v>0</v>
      </c>
      <c r="X159" s="159">
        <f>IF(NOT(SUMIF($W$6:$W159,1,$I$6:$I159)=0),(SUMIF($W$6:$W159,3,$F$6:$F159)-SUMIF($AE$6:$AE159,3,$F$6:$F159))/ABS(SUMIF($W$6:$W159,1,$I$6:$I159)),0)</f>
        <v>0</v>
      </c>
      <c r="Y159" s="159">
        <f>IF(NOT(SUMIF($W$6:$W159,1,$I$6:$I159)=0),(SUMIF($W$6:$W159,5,$F$6:$F159)-SUMIF($AE$6:$AE159,5,$F$6:$F159))/ABS(SUMIF($W$6:$W159,1,$I$6:$I159)),0)</f>
        <v>0</v>
      </c>
      <c r="Z159" s="159">
        <f>IF(NOT(SUMIF($W$6:$W159,1,$I$6:$I159)=0),(SUMIF($W$6:$W159,7,$F$6:$F159)-SUMIF($AE$6:$AE159,7,$F$6:$F159))/ABS(SUMIF($W$6:$W159,1,$I$6:$I159)),0)</f>
        <v>0</v>
      </c>
      <c r="AA159" s="159">
        <f>IF(NOT(SUMIF($W$6:$W159,1,$I$6:$I159)=0),(SUMIF($W$6:$W159,9,$F$6:$F159)-SUMIF($AE$6:$AE159,9,$F$6:$F159))/ABS(SUMIF($W$6:$W159,1,$I$6:$I159)),0)</f>
        <v>0</v>
      </c>
      <c r="AB159" s="159">
        <f>IF(NOT(SUMIF($W$6:$W159,1,$I$6:$I159)=0),(SUMIF($W$6:$W159,11,$F$6:$F159)-SUMIF($AE$6:$AE159,11,$F$6:$F159))/ABS(SUMIF($W$6:$W159,1,$I$6:$I159)),0)</f>
        <v>0</v>
      </c>
      <c r="AC159" s="159">
        <f>IF(NOT(SUMIF($W$6:$W159,1,$I$6:$I159)=0),(SUMIF($W$6:$W159,13,$F$6:$F159)-SUMIF($AE$6:$AE159,13,$F$6:$F159))/ABS(SUMIF($W$6:$W159,1,$I$6:$I159)),0)</f>
        <v>0</v>
      </c>
      <c r="AD159" s="159">
        <f>IF(SUM($W$6:$W159)+SUM($AE$6:$AE159)=0,0,1-X159-Y159-Z159-AA159-AB159-AC159)</f>
        <v>0</v>
      </c>
      <c r="AE159" s="160">
        <f>IF(AND($D159="S",$E159="T"),1,IF(AND($D159="B",$E159="A"),2,IF(AND($G159="G",$E159="A"),3,IF(AND($G159="G",$E159="D"),4,IF(AND($G159="R",$E159="A"),5,IF(AND($G159="R",$E159="D"),6,IF(AND($G159="C",$E159="A"),7,IF(AND($G159="C",$E159="D"),8,IF(AND($G159="L",$E159="A"),9,IF(AND($G159="L",$E159="D"),10,IF(AND($G159="O",$E159="A"),11,IF(AND($G159="O",$E159="D"),12,IF(AND($G159="V",$E159="A"),13,IF(AND($G159="V",$E159="D"),14,IF(AND($E159="A",$G159="B"),15,0)))))))))))))))</f>
        <v>0</v>
      </c>
      <c r="AF159" s="161">
        <f>IF(AND(D159="B",E159="H"),A159,IF(AND(G159="B",OR(E159="A",E159="D")),A159,0))</f>
        <v>0</v>
      </c>
    </row>
    <row r="160" ht="12.7" customHeight="1">
      <c r="A160" s="143">
        <f>IF($E160="H",-$F160,IF($E160="T",$F160,IF(AND($E160="A",$G160="B"),$F160,IF(AND(E160="D",G160="B"),F160*0.8,0))))</f>
        <v>0</v>
      </c>
      <c r="B160" s="144">
        <f>$B159-$A160</f>
        <v>0</v>
      </c>
      <c r="C160" s="144">
        <f>IF(OR($E160="Z",AND($E160="H",$D160="B")),$F160,IF(AND($D160="B",$E160="Ü"),-$F160,IF($E160="X",$F160*$AD160,IF(AND(E160="D",G160="B"),F160*0.2,IF(AND(D160="S",E160="H"),$F160*H160/100,0)))))</f>
        <v>0</v>
      </c>
      <c r="D160" s="145"/>
      <c r="E160" s="146"/>
      <c r="F160" s="147">
        <f>IF(AND(D160="G",E160="S"),ROUND(SUM($L$6:$L159)*H160/100,-2),IF(AND(D160="R",E160="S"),ROUND(SUM(N$6:N159)*H160/100,-2),IF(AND(D160="C",E160="S"),ROUND(SUM(P$6:P159)*H160/100,-2),IF(AND(D160="L",E160="S"),ROUND(SUM(R$6:R159)*H160/100,-2),IF(AND(D160="O",E160="S"),ROUND(SUM(T$6:T159)*H160/100,-2),IF(AND(D160="V",E160="S"),ROUND(SUM(V$6:V159)*H160/100,-2),IF(AND(D160="G",E160="Z"),ABS(ROUND(SUM(K$6:K159)*H160/100,-2)),IF(AND(D160="R",E160="Z"),ABS(ROUND(SUM(M$6:M159)*H160/100,-2)),IF(AND(D160="C",E160="Z"),ABS(ROUND(SUM(O$6:O159)*H160/100,-2)),IF(AND(D160="L",E160="Z"),ABS(ROUND(SUM(Q$6:Q159)*H160/100,-2)),IF(AND(D160="O",E160="Z"),ABS(ROUND(SUM(S$6:S159)*H160/100,-2)),IF(AND(D160="V",E160="Z"),ABS(ROUND(SUM(U$6:U159)*H160/100,-2)),IF(E160="X",ABS(ROUND(SUM(I$6:I159)*H160/100,-2)),IF(AND(D160="B",E160="H"),80000,0))))))))))))))</f>
        <v>0</v>
      </c>
      <c r="G160" s="148"/>
      <c r="H160" s="149">
        <f>IF(AND(E159="S"),H158,H159)</f>
        <v>5</v>
      </c>
      <c r="I160" s="144">
        <f>IF(AND($D160="S",$E160="H"),-$F160,IF(AND($D160="S",$E160="T"),$F160,0))</f>
        <v>0</v>
      </c>
      <c r="J160" s="150">
        <f>IF(AND($D160="S",OR($E160="Ü",$E160="T",$E160="A",$E160="D")),-$F160,IF(AND($G160="S",$E160="Ü"),$F160,IF(E160="S",$F160,IF(AND(D160="S",E160="H"),$F160*(100-H160)/100,IF(E160="X",-F160,0)))))</f>
        <v>0</v>
      </c>
      <c r="K160" s="151">
        <f>IF(AND($D160="G",$E160="H"),-$F160,IF(AND($D160="G",$E160="T"),$F160,0))</f>
        <v>0</v>
      </c>
      <c r="L160" s="152">
        <f>IF(AND($D160="G",$E160="H"),$F160,IF(AND($D160="G",NOT($E160="H")),-$F160,IF($G160="G",$F160,IF(AND($E160="B",NOT($D160="G")),$F160/($G$1-1),IF($E160="X",$F160*X160,0)))))</f>
        <v>0</v>
      </c>
      <c r="M160" s="153">
        <f>IF(AND($D160="R",$E160="H"),-$F160,IF(AND($D160="R",$E160="T"),$F160,0))</f>
        <v>0</v>
      </c>
      <c r="N160" s="152">
        <f>IF(AND($D160="R",$E160="H"),$F160,IF(AND($D160="R",NOT($E160="H")),-$F160,IF($G160="R",$F160,IF(AND($E160="B",NOT($D160="R")),$F160/($G$1-1),IF($E160="X",$F160*Y160,0)))))</f>
        <v>0</v>
      </c>
      <c r="O160" s="153">
        <f>IF(AND($D160="C",$E160="H"),-$F160,IF(AND($D160="C",$E160="T"),$F160,0))</f>
        <v>0</v>
      </c>
      <c r="P160" s="152">
        <f>IF($G$1&lt;3,0,IF(AND($D160="C",$E160="H"),$F160,IF(AND($D160="C",NOT($E160="H")),-$F160,IF($G160="C",$F160,IF(AND($E160="B",NOT($D160="C")),$F160/($G$1-1),IF($E160="X",$F160*Z160,0))))))</f>
        <v>0</v>
      </c>
      <c r="Q160" s="153">
        <f>IF(AND($D160="L",$E160="H"),-$F160,IF(AND($D160="L",$E160="T"),$F160,0))</f>
        <v>0</v>
      </c>
      <c r="R160" s="152">
        <f>IF($G$1&lt;4,0,IF(AND($D160="L",$E160="H"),$F160,IF(AND($D160="L",NOT($E160="H")),-$F160,IF($G160="L",$F160,IF(AND($E160="B",NOT($D160="L")),$F160/($G$1-1),IF($E160="X",$F160*AA160,0))))))</f>
        <v>0</v>
      </c>
      <c r="S160" s="153">
        <f>IF(AND($D160="O",$E160="H"),-$F160,IF(AND($D160="O",$E160="T"),$F160,0))</f>
        <v>0</v>
      </c>
      <c r="T160" s="152">
        <f>IF($G$1&lt;5,0,IF(AND($D160="O",$E160="H"),$F160,IF(AND($D160="O",NOT($E160="H")),-$F160,IF($G160="O",$F160,IF(AND($E160="B",NOT($D160="O")),$F160/($G$1-1),IF($E160="X",$F160*AB160,0))))))</f>
        <v>0</v>
      </c>
      <c r="U160" s="153">
        <f>IF(AND($D160="V",$E160="H"),-$F160,IF(AND($D160="V",$E160="T"),$F160,0))</f>
        <v>0</v>
      </c>
      <c r="V160" s="152">
        <f>IF($G$1&lt;6,0,IF(AND($D160="V",$E160="H"),$F160,IF(AND($D160="V",NOT($E160="H")),-$F160,IF($G160="V",$F160,IF(AND($E160="B",NOT($D160="V")),$F160/($G$1-1),IF($E160="X",($F160*AC160)-#REF!,0))))))</f>
        <v>0</v>
      </c>
      <c r="W160" s="154">
        <f>IF(AND(D160="S",E160="H"),1,IF(AND(D160="B",E160="H"),2,IF(AND(D160="G",E160="A"),3,IF(AND(D160="G",E160="D"),4,IF(AND(D160="R",E160="A"),5,IF(AND(D160="R",E160="D"),6,IF(AND(D160="C",E160="A"),7,IF(AND(D160="C",E160="D"),8,IF(AND(D160="L",E160="A"),9,IF(AND(D160="L",E160="D"),10,IF(AND(D160="O",E160="A"),11,IF(AND(D160="O",E160="D"),12,IF(AND(D160="V",E160="A"),13,IF(AND(D160="V",E160="D"),14,0))))))))))))))</f>
        <v>0</v>
      </c>
      <c r="X160" s="155">
        <f>IF(NOT(SUMIF($W$6:$W160,1,$I$6:$I160)=0),(SUMIF($W$6:$W160,3,$F$6:$F160)-SUMIF($AE$6:$AE160,3,$F$6:$F160))/ABS(SUMIF($W$6:$W160,1,$I$6:$I160)),0)</f>
        <v>0</v>
      </c>
      <c r="Y160" s="155">
        <f>IF(NOT(SUMIF($W$6:$W160,1,$I$6:$I160)=0),(SUMIF($W$6:$W160,5,$F$6:$F160)-SUMIF($AE$6:$AE160,5,$F$6:$F160))/ABS(SUMIF($W$6:$W160,1,$I$6:$I160)),0)</f>
        <v>0</v>
      </c>
      <c r="Z160" s="155">
        <f>IF(NOT(SUMIF($W$6:$W160,1,$I$6:$I160)=0),(SUMIF($W$6:$W160,7,$F$6:$F160)-SUMIF($AE$6:$AE160,7,$F$6:$F160))/ABS(SUMIF($W$6:$W160,1,$I$6:$I160)),0)</f>
        <v>0</v>
      </c>
      <c r="AA160" s="155">
        <f>IF(NOT(SUMIF($W$6:$W160,1,$I$6:$I160)=0),(SUMIF($W$6:$W160,9,$F$6:$F160)-SUMIF($AE$6:$AE160,9,$F$6:$F160))/ABS(SUMIF($W$6:$W160,1,$I$6:$I160)),0)</f>
        <v>0</v>
      </c>
      <c r="AB160" s="155">
        <f>IF(NOT(SUMIF($W$6:$W160,1,$I$6:$I160)=0),(SUMIF($W$6:$W160,11,$F$6:$F160)-SUMIF($AE$6:$AE160,11,$F$6:$F160))/ABS(SUMIF($W$6:$W160,1,$I$6:$I160)),0)</f>
        <v>0</v>
      </c>
      <c r="AC160" s="155">
        <f>IF(NOT(SUMIF($W$6:$W160,1,$I$6:$I160)=0),(SUMIF($W$6:$W160,13,$F$6:$F160)-SUMIF($AE$6:$AE160,13,$F$6:$F160))/ABS(SUMIF($W$6:$W160,1,$I$6:$I160)),0)</f>
        <v>0</v>
      </c>
      <c r="AD160" s="155">
        <f>IF(SUM($W$6:$W160)+SUM($AE$6:$AE160)=0,0,1-X160-Y160-Z160-AA160-AB160-AC160)</f>
        <v>0</v>
      </c>
      <c r="AE160" s="156">
        <f>IF(AND($D160="S",$E160="T"),1,IF(AND($D160="B",$E160="A"),2,IF(AND($G160="G",$E160="A"),3,IF(AND($G160="G",$E160="D"),4,IF(AND($G160="R",$E160="A"),5,IF(AND($G160="R",$E160="D"),6,IF(AND($G160="C",$E160="A"),7,IF(AND($G160="C",$E160="D"),8,IF(AND($G160="L",$E160="A"),9,IF(AND($G160="L",$E160="D"),10,IF(AND($G160="O",$E160="A"),11,IF(AND($G160="O",$E160="D"),12,IF(AND($G160="V",$E160="A"),13,IF(AND($G160="V",$E160="D"),14,IF(AND($E160="A",$G160="B"),15,0)))))))))))))))</f>
        <v>0</v>
      </c>
      <c r="AF160" s="157">
        <f>IF(AND(D160="B",E160="H"),A160,IF(AND(G160="B",OR(E160="A",E160="D")),A160,0))</f>
        <v>0</v>
      </c>
    </row>
    <row r="161" ht="12.7" customHeight="1">
      <c r="A161" s="143">
        <f>IF($E161="H",-$F161,IF($E161="T",$F161,IF(AND($E161="A",$G161="B"),$F161,IF(AND(E161="D",G161="B"),F161*0.8,0))))</f>
        <v>0</v>
      </c>
      <c r="B161" s="144">
        <f>$B160-$A161</f>
        <v>0</v>
      </c>
      <c r="C161" s="144">
        <f>IF(OR($E161="Z",AND($E161="H",$D161="B")),$F161,IF(AND($D161="B",$E161="Ü"),-$F161,IF($E161="X",$F161*$AD161,IF(AND(E161="D",G161="B"),F161*0.2,IF(AND(D161="S",E161="H"),$F161*H161/100,0)))))</f>
        <v>0</v>
      </c>
      <c r="D161" s="145"/>
      <c r="E161" s="146"/>
      <c r="F161" s="147">
        <f>IF(AND(D161="G",E161="S"),ROUND(SUM($L$6:$L160)*H161/100,-2),IF(AND(D161="R",E161="S"),ROUND(SUM(N$6:N160)*H161/100,-2),IF(AND(D161="C",E161="S"),ROUND(SUM(P$6:P160)*H161/100,-2),IF(AND(D161="L",E161="S"),ROUND(SUM(R$6:R160)*H161/100,-2),IF(AND(D161="O",E161="S"),ROUND(SUM(T$6:T160)*H161/100,-2),IF(AND(D161="V",E161="S"),ROUND(SUM(V$6:V160)*H161/100,-2),IF(AND(D161="G",E161="Z"),ABS(ROUND(SUM(K$6:K160)*H161/100,-2)),IF(AND(D161="R",E161="Z"),ABS(ROUND(SUM(M$6:M160)*H161/100,-2)),IF(AND(D161="C",E161="Z"),ABS(ROUND(SUM(O$6:O160)*H161/100,-2)),IF(AND(D161="L",E161="Z"),ABS(ROUND(SUM(Q$6:Q160)*H161/100,-2)),IF(AND(D161="O",E161="Z"),ABS(ROUND(SUM(S$6:S160)*H161/100,-2)),IF(AND(D161="V",E161="Z"),ABS(ROUND(SUM(U$6:U160)*H161/100,-2)),IF(E161="X",ABS(ROUND(SUM(I$6:I160)*H161/100,-2)),IF(AND(D161="B",E161="H"),80000,0))))))))))))))</f>
        <v>0</v>
      </c>
      <c r="G161" s="148"/>
      <c r="H161" s="149">
        <f>IF(AND(E160="S"),H159,H160)</f>
        <v>5</v>
      </c>
      <c r="I161" s="144">
        <f>IF(AND($D161="S",$E161="H"),-$F161,IF(AND($D161="S",$E161="T"),$F161,0))</f>
        <v>0</v>
      </c>
      <c r="J161" s="150">
        <f>IF(AND($D161="S",OR($E161="Ü",$E161="T",$E161="A",$E161="D")),-$F161,IF(AND($G161="S",$E161="Ü"),$F161,IF(E161="S",$F161,IF(AND(D161="S",E161="H"),$F161*(100-H161)/100,IF(E161="X",-F161,0)))))</f>
        <v>0</v>
      </c>
      <c r="K161" s="151">
        <f>IF(AND($D161="G",$E161="H"),-$F161,IF(AND($D161="G",$E161="T"),$F161,0))</f>
        <v>0</v>
      </c>
      <c r="L161" s="152">
        <f>IF(AND($D161="G",$E161="H"),$F161,IF(AND($D161="G",NOT($E161="H")),-$F161,IF($G161="G",$F161,IF(AND($E161="B",NOT($D161="G")),$F161/($G$1-1),IF($E161="X",$F161*X161,0)))))</f>
        <v>0</v>
      </c>
      <c r="M161" s="153">
        <f>IF(AND($D161="R",$E161="H"),-$F161,IF(AND($D161="R",$E161="T"),$F161,0))</f>
        <v>0</v>
      </c>
      <c r="N161" s="152">
        <f>IF(AND($D161="R",$E161="H"),$F161,IF(AND($D161="R",NOT($E161="H")),-$F161,IF($G161="R",$F161,IF(AND($E161="B",NOT($D161="R")),$F161/($G$1-1),IF($E161="X",$F161*Y161,0)))))</f>
        <v>0</v>
      </c>
      <c r="O161" s="153">
        <f>IF(AND($D161="C",$E161="H"),-$F161,IF(AND($D161="C",$E161="T"),$F161,0))</f>
        <v>0</v>
      </c>
      <c r="P161" s="152">
        <f>IF($G$1&lt;3,0,IF(AND($D161="C",$E161="H"),$F161,IF(AND($D161="C",NOT($E161="H")),-$F161,IF($G161="C",$F161,IF(AND($E161="B",NOT($D161="C")),$F161/($G$1-1),IF($E161="X",$F161*Z161,0))))))</f>
        <v>0</v>
      </c>
      <c r="Q161" s="153">
        <f>IF(AND($D161="L",$E161="H"),-$F161,IF(AND($D161="L",$E161="T"),$F161,0))</f>
        <v>0</v>
      </c>
      <c r="R161" s="152">
        <f>IF($G$1&lt;4,0,IF(AND($D161="L",$E161="H"),$F161,IF(AND($D161="L",NOT($E161="H")),-$F161,IF($G161="L",$F161,IF(AND($E161="B",NOT($D161="L")),$F161/($G$1-1),IF($E161="X",$F161*AA161,0))))))</f>
        <v>0</v>
      </c>
      <c r="S161" s="153">
        <f>IF(AND($D161="O",$E161="H"),-$F161,IF(AND($D161="O",$E161="T"),$F161,0))</f>
        <v>0</v>
      </c>
      <c r="T161" s="152">
        <f>IF($G$1&lt;5,0,IF(AND($D161="O",$E161="H"),$F161,IF(AND($D161="O",NOT($E161="H")),-$F161,IF($G161="O",$F161,IF(AND($E161="B",NOT($D161="O")),$F161/($G$1-1),IF($E161="X",$F161*AB161,0))))))</f>
        <v>0</v>
      </c>
      <c r="U161" s="153">
        <f>IF(AND($D161="V",$E161="H"),-$F161,IF(AND($D161="V",$E161="T"),$F161,0))</f>
        <v>0</v>
      </c>
      <c r="V161" s="152">
        <f>IF($G$1&lt;6,0,IF(AND($D161="V",$E161="H"),$F161,IF(AND($D161="V",NOT($E161="H")),-$F161,IF($G161="V",$F161,IF(AND($E161="B",NOT($D161="V")),$F161/($G$1-1),IF($E161="X",($F161*AC161)-#REF!,0))))))</f>
        <v>0</v>
      </c>
      <c r="W161" s="158">
        <f>IF(AND(D161="S",E161="H"),1,IF(AND(D161="B",E161="H"),2,IF(AND(D161="G",E161="A"),3,IF(AND(D161="G",E161="D"),4,IF(AND(D161="R",E161="A"),5,IF(AND(D161="R",E161="D"),6,IF(AND(D161="C",E161="A"),7,IF(AND(D161="C",E161="D"),8,IF(AND(D161="L",E161="A"),9,IF(AND(D161="L",E161="D"),10,IF(AND(D161="O",E161="A"),11,IF(AND(D161="O",E161="D"),12,IF(AND(D161="V",E161="A"),13,IF(AND(D161="V",E161="D"),14,0))))))))))))))</f>
        <v>0</v>
      </c>
      <c r="X161" s="159">
        <f>IF(NOT(SUMIF($W$6:$W161,1,$I$6:$I161)=0),(SUMIF($W$6:$W161,3,$F$6:$F161)-SUMIF($AE$6:$AE161,3,$F$6:$F161))/ABS(SUMIF($W$6:$W161,1,$I$6:$I161)),0)</f>
        <v>0</v>
      </c>
      <c r="Y161" s="159">
        <f>IF(NOT(SUMIF($W$6:$W161,1,$I$6:$I161)=0),(SUMIF($W$6:$W161,5,$F$6:$F161)-SUMIF($AE$6:$AE161,5,$F$6:$F161))/ABS(SUMIF($W$6:$W161,1,$I$6:$I161)),0)</f>
        <v>0</v>
      </c>
      <c r="Z161" s="159">
        <f>IF(NOT(SUMIF($W$6:$W161,1,$I$6:$I161)=0),(SUMIF($W$6:$W161,7,$F$6:$F161)-SUMIF($AE$6:$AE161,7,$F$6:$F161))/ABS(SUMIF($W$6:$W161,1,$I$6:$I161)),0)</f>
        <v>0</v>
      </c>
      <c r="AA161" s="159">
        <f>IF(NOT(SUMIF($W$6:$W161,1,$I$6:$I161)=0),(SUMIF($W$6:$W161,9,$F$6:$F161)-SUMIF($AE$6:$AE161,9,$F$6:$F161))/ABS(SUMIF($W$6:$W161,1,$I$6:$I161)),0)</f>
        <v>0</v>
      </c>
      <c r="AB161" s="159">
        <f>IF(NOT(SUMIF($W$6:$W161,1,$I$6:$I161)=0),(SUMIF($W$6:$W161,11,$F$6:$F161)-SUMIF($AE$6:$AE161,11,$F$6:$F161))/ABS(SUMIF($W$6:$W161,1,$I$6:$I161)),0)</f>
        <v>0</v>
      </c>
      <c r="AC161" s="159">
        <f>IF(NOT(SUMIF($W$6:$W161,1,$I$6:$I161)=0),(SUMIF($W$6:$W161,13,$F$6:$F161)-SUMIF($AE$6:$AE161,13,$F$6:$F161))/ABS(SUMIF($W$6:$W161,1,$I$6:$I161)),0)</f>
        <v>0</v>
      </c>
      <c r="AD161" s="159">
        <f>IF(SUM($W$6:$W161)+SUM($AE$6:$AE161)=0,0,1-X161-Y161-Z161-AA161-AB161-AC161)</f>
        <v>0</v>
      </c>
      <c r="AE161" s="160">
        <f>IF(AND($D161="S",$E161="T"),1,IF(AND($D161="B",$E161="A"),2,IF(AND($G161="G",$E161="A"),3,IF(AND($G161="G",$E161="D"),4,IF(AND($G161="R",$E161="A"),5,IF(AND($G161="R",$E161="D"),6,IF(AND($G161="C",$E161="A"),7,IF(AND($G161="C",$E161="D"),8,IF(AND($G161="L",$E161="A"),9,IF(AND($G161="L",$E161="D"),10,IF(AND($G161="O",$E161="A"),11,IF(AND($G161="O",$E161="D"),12,IF(AND($G161="V",$E161="A"),13,IF(AND($G161="V",$E161="D"),14,IF(AND($E161="A",$G161="B"),15,0)))))))))))))))</f>
        <v>0</v>
      </c>
      <c r="AF161" s="161">
        <f>IF(AND(D161="B",E161="H"),A161,IF(AND(G161="B",OR(E161="A",E161="D")),A161,0))</f>
        <v>0</v>
      </c>
    </row>
    <row r="162" ht="12.7" customHeight="1">
      <c r="A162" s="143">
        <f>IF($E162="H",-$F162,IF($E162="T",$F162,IF(AND($E162="A",$G162="B"),$F162,IF(AND(E162="D",G162="B"),F162*0.8,0))))</f>
        <v>0</v>
      </c>
      <c r="B162" s="144">
        <f>$B161-$A162</f>
        <v>0</v>
      </c>
      <c r="C162" s="144">
        <f>IF(OR($E162="Z",AND($E162="H",$D162="B")),$F162,IF(AND($D162="B",$E162="Ü"),-$F162,IF($E162="X",$F162*$AD162,IF(AND(E162="D",G162="B"),F162*0.2,IF(AND(D162="S",E162="H"),$F162*H162/100,0)))))</f>
        <v>0</v>
      </c>
      <c r="D162" s="145"/>
      <c r="E162" s="146"/>
      <c r="F162" s="147">
        <f>IF(AND(D162="G",E162="S"),ROUND(SUM($L$6:$L161)*H162/100,-2),IF(AND(D162="R",E162="S"),ROUND(SUM(N$6:N161)*H162/100,-2),IF(AND(D162="C",E162="S"),ROUND(SUM(P$6:P161)*H162/100,-2),IF(AND(D162="L",E162="S"),ROUND(SUM(R$6:R161)*H162/100,-2),IF(AND(D162="O",E162="S"),ROUND(SUM(T$6:T161)*H162/100,-2),IF(AND(D162="V",E162="S"),ROUND(SUM(V$6:V161)*H162/100,-2),IF(AND(D162="G",E162="Z"),ABS(ROUND(SUM(K$6:K161)*H162/100,-2)),IF(AND(D162="R",E162="Z"),ABS(ROUND(SUM(M$6:M161)*H162/100,-2)),IF(AND(D162="C",E162="Z"),ABS(ROUND(SUM(O$6:O161)*H162/100,-2)),IF(AND(D162="L",E162="Z"),ABS(ROUND(SUM(Q$6:Q161)*H162/100,-2)),IF(AND(D162="O",E162="Z"),ABS(ROUND(SUM(S$6:S161)*H162/100,-2)),IF(AND(D162="V",E162="Z"),ABS(ROUND(SUM(U$6:U161)*H162/100,-2)),IF(E162="X",ABS(ROUND(SUM(I$6:I161)*H162/100,-2)),IF(AND(D162="B",E162="H"),80000,0))))))))))))))</f>
        <v>0</v>
      </c>
      <c r="G162" s="148"/>
      <c r="H162" s="149">
        <f>IF(AND(E161="S"),H160,H161)</f>
        <v>5</v>
      </c>
      <c r="I162" s="144">
        <f>IF(AND($D162="S",$E162="H"),-$F162,IF(AND($D162="S",$E162="T"),$F162,0))</f>
        <v>0</v>
      </c>
      <c r="J162" s="150">
        <f>IF(AND($D162="S",OR($E162="Ü",$E162="T",$E162="A",$E162="D")),-$F162,IF(AND($G162="S",$E162="Ü"),$F162,IF(E162="S",$F162,IF(AND(D162="S",E162="H"),$F162*(100-H162)/100,IF(E162="X",-F162,0)))))</f>
        <v>0</v>
      </c>
      <c r="K162" s="151">
        <f>IF(AND($D162="G",$E162="H"),-$F162,IF(AND($D162="G",$E162="T"),$F162,0))</f>
        <v>0</v>
      </c>
      <c r="L162" s="152">
        <f>IF(AND($D162="G",$E162="H"),$F162,IF(AND($D162="G",NOT($E162="H")),-$F162,IF($G162="G",$F162,IF(AND($E162="B",NOT($D162="G")),$F162/($G$1-1),IF($E162="X",$F162*X162,0)))))</f>
        <v>0</v>
      </c>
      <c r="M162" s="153">
        <f>IF(AND($D162="R",$E162="H"),-$F162,IF(AND($D162="R",$E162="T"),$F162,0))</f>
        <v>0</v>
      </c>
      <c r="N162" s="152">
        <f>IF(AND($D162="R",$E162="H"),$F162,IF(AND($D162="R",NOT($E162="H")),-$F162,IF($G162="R",$F162,IF(AND($E162="B",NOT($D162="R")),$F162/($G$1-1),IF($E162="X",$F162*Y162,0)))))</f>
        <v>0</v>
      </c>
      <c r="O162" s="153">
        <f>IF(AND($D162="C",$E162="H"),-$F162,IF(AND($D162="C",$E162="T"),$F162,0))</f>
        <v>0</v>
      </c>
      <c r="P162" s="152">
        <f>IF($G$1&lt;3,0,IF(AND($D162="C",$E162="H"),$F162,IF(AND($D162="C",NOT($E162="H")),-$F162,IF($G162="C",$F162,IF(AND($E162="B",NOT($D162="C")),$F162/($G$1-1),IF($E162="X",$F162*Z162,0))))))</f>
        <v>0</v>
      </c>
      <c r="Q162" s="153">
        <f>IF(AND($D162="L",$E162="H"),-$F162,IF(AND($D162="L",$E162="T"),$F162,0))</f>
        <v>0</v>
      </c>
      <c r="R162" s="152">
        <f>IF($G$1&lt;4,0,IF(AND($D162="L",$E162="H"),$F162,IF(AND($D162="L",NOT($E162="H")),-$F162,IF($G162="L",$F162,IF(AND($E162="B",NOT($D162="L")),$F162/($G$1-1),IF($E162="X",$F162*AA162,0))))))</f>
        <v>0</v>
      </c>
      <c r="S162" s="153">
        <f>IF(AND($D162="O",$E162="H"),-$F162,IF(AND($D162="O",$E162="T"),$F162,0))</f>
        <v>0</v>
      </c>
      <c r="T162" s="152">
        <f>IF($G$1&lt;5,0,IF(AND($D162="O",$E162="H"),$F162,IF(AND($D162="O",NOT($E162="H")),-$F162,IF($G162="O",$F162,IF(AND($E162="B",NOT($D162="O")),$F162/($G$1-1),IF($E162="X",$F162*AB162,0))))))</f>
        <v>0</v>
      </c>
      <c r="U162" s="153">
        <f>IF(AND($D162="V",$E162="H"),-$F162,IF(AND($D162="V",$E162="T"),$F162,0))</f>
        <v>0</v>
      </c>
      <c r="V162" s="152">
        <f>IF($G$1&lt;6,0,IF(AND($D162="V",$E162="H"),$F162,IF(AND($D162="V",NOT($E162="H")),-$F162,IF($G162="V",$F162,IF(AND($E162="B",NOT($D162="V")),$F162/($G$1-1),IF($E162="X",($F162*AC162)-#REF!,0))))))</f>
        <v>0</v>
      </c>
      <c r="W162" s="154">
        <f>IF(AND(D162="S",E162="H"),1,IF(AND(D162="B",E162="H"),2,IF(AND(D162="G",E162="A"),3,IF(AND(D162="G",E162="D"),4,IF(AND(D162="R",E162="A"),5,IF(AND(D162="R",E162="D"),6,IF(AND(D162="C",E162="A"),7,IF(AND(D162="C",E162="D"),8,IF(AND(D162="L",E162="A"),9,IF(AND(D162="L",E162="D"),10,IF(AND(D162="O",E162="A"),11,IF(AND(D162="O",E162="D"),12,IF(AND(D162="V",E162="A"),13,IF(AND(D162="V",E162="D"),14,0))))))))))))))</f>
        <v>0</v>
      </c>
      <c r="X162" s="155">
        <f>IF(NOT(SUMIF($W$6:$W162,1,$I$6:$I162)=0),(SUMIF($W$6:$W162,3,$F$6:$F162)-SUMIF($AE$6:$AE162,3,$F$6:$F162))/ABS(SUMIF($W$6:$W162,1,$I$6:$I162)),0)</f>
        <v>0</v>
      </c>
      <c r="Y162" s="155">
        <f>IF(NOT(SUMIF($W$6:$W162,1,$I$6:$I162)=0),(SUMIF($W$6:$W162,5,$F$6:$F162)-SUMIF($AE$6:$AE162,5,$F$6:$F162))/ABS(SUMIF($W$6:$W162,1,$I$6:$I162)),0)</f>
        <v>0</v>
      </c>
      <c r="Z162" s="155">
        <f>IF(NOT(SUMIF($W$6:$W162,1,$I$6:$I162)=0),(SUMIF($W$6:$W162,7,$F$6:$F162)-SUMIF($AE$6:$AE162,7,$F$6:$F162))/ABS(SUMIF($W$6:$W162,1,$I$6:$I162)),0)</f>
        <v>0</v>
      </c>
      <c r="AA162" s="155">
        <f>IF(NOT(SUMIF($W$6:$W162,1,$I$6:$I162)=0),(SUMIF($W$6:$W162,9,$F$6:$F162)-SUMIF($AE$6:$AE162,9,$F$6:$F162))/ABS(SUMIF($W$6:$W162,1,$I$6:$I162)),0)</f>
        <v>0</v>
      </c>
      <c r="AB162" s="155">
        <f>IF(NOT(SUMIF($W$6:$W162,1,$I$6:$I162)=0),(SUMIF($W$6:$W162,11,$F$6:$F162)-SUMIF($AE$6:$AE162,11,$F$6:$F162))/ABS(SUMIF($W$6:$W162,1,$I$6:$I162)),0)</f>
        <v>0</v>
      </c>
      <c r="AC162" s="155">
        <f>IF(NOT(SUMIF($W$6:$W162,1,$I$6:$I162)=0),(SUMIF($W$6:$W162,13,$F$6:$F162)-SUMIF($AE$6:$AE162,13,$F$6:$F162))/ABS(SUMIF($W$6:$W162,1,$I$6:$I162)),0)</f>
        <v>0</v>
      </c>
      <c r="AD162" s="155">
        <f>IF(SUM($W$6:$W162)+SUM($AE$6:$AE162)=0,0,1-X162-Y162-Z162-AA162-AB162-AC162)</f>
        <v>0</v>
      </c>
      <c r="AE162" s="156">
        <f>IF(AND($D162="S",$E162="T"),1,IF(AND($D162="B",$E162="A"),2,IF(AND($G162="G",$E162="A"),3,IF(AND($G162="G",$E162="D"),4,IF(AND($G162="R",$E162="A"),5,IF(AND($G162="R",$E162="D"),6,IF(AND($G162="C",$E162="A"),7,IF(AND($G162="C",$E162="D"),8,IF(AND($G162="L",$E162="A"),9,IF(AND($G162="L",$E162="D"),10,IF(AND($G162="O",$E162="A"),11,IF(AND($G162="O",$E162="D"),12,IF(AND($G162="V",$E162="A"),13,IF(AND($G162="V",$E162="D"),14,IF(AND($E162="A",$G162="B"),15,0)))))))))))))))</f>
        <v>0</v>
      </c>
      <c r="AF162" s="157">
        <f>IF(AND(D162="B",E162="H"),A162,IF(AND(G162="B",OR(E162="A",E162="D")),A162,0))</f>
        <v>0</v>
      </c>
    </row>
    <row r="163" ht="12.7" customHeight="1">
      <c r="A163" s="143">
        <f>IF($E163="H",-$F163,IF($E163="T",$F163,IF(AND($E163="A",$G163="B"),$F163,IF(AND(E163="D",G163="B"),F163*0.8,0))))</f>
        <v>0</v>
      </c>
      <c r="B163" s="144">
        <f>$B162-$A163</f>
        <v>0</v>
      </c>
      <c r="C163" s="144">
        <f>IF(OR($E163="Z",AND($E163="H",$D163="B")),$F163,IF(AND($D163="B",$E163="Ü"),-$F163,IF($E163="X",$F163*$AD163,IF(AND(E163="D",G163="B"),F163*0.2,IF(AND(D163="S",E163="H"),$F163*H163/100,0)))))</f>
        <v>0</v>
      </c>
      <c r="D163" s="145"/>
      <c r="E163" s="146"/>
      <c r="F163" s="147">
        <f>IF(AND(D163="G",E163="S"),ROUND(SUM($L$6:$L162)*H163/100,-2),IF(AND(D163="R",E163="S"),ROUND(SUM(N$6:N162)*H163/100,-2),IF(AND(D163="C",E163="S"),ROUND(SUM(P$6:P162)*H163/100,-2),IF(AND(D163="L",E163="S"),ROUND(SUM(R$6:R162)*H163/100,-2),IF(AND(D163="O",E163="S"),ROUND(SUM(T$6:T162)*H163/100,-2),IF(AND(D163="V",E163="S"),ROUND(SUM(V$6:V162)*H163/100,-2),IF(AND(D163="G",E163="Z"),ABS(ROUND(SUM(K$6:K162)*H163/100,-2)),IF(AND(D163="R",E163="Z"),ABS(ROUND(SUM(M$6:M162)*H163/100,-2)),IF(AND(D163="C",E163="Z"),ABS(ROUND(SUM(O$6:O162)*H163/100,-2)),IF(AND(D163="L",E163="Z"),ABS(ROUND(SUM(Q$6:Q162)*H163/100,-2)),IF(AND(D163="O",E163="Z"),ABS(ROUND(SUM(S$6:S162)*H163/100,-2)),IF(AND(D163="V",E163="Z"),ABS(ROUND(SUM(U$6:U162)*H163/100,-2)),IF(E163="X",ABS(ROUND(SUM(I$6:I162)*H163/100,-2)),IF(AND(D163="B",E163="H"),80000,0))))))))))))))</f>
        <v>0</v>
      </c>
      <c r="G163" s="148"/>
      <c r="H163" s="149">
        <f>IF(AND(E162="S"),H161,H162)</f>
        <v>5</v>
      </c>
      <c r="I163" s="144">
        <f>IF(AND($D163="S",$E163="H"),-$F163,IF(AND($D163="S",$E163="T"),$F163,0))</f>
        <v>0</v>
      </c>
      <c r="J163" s="150">
        <f>IF(AND($D163="S",OR($E163="Ü",$E163="T",$E163="A",$E163="D")),-$F163,IF(AND($G163="S",$E163="Ü"),$F163,IF(E163="S",$F163,IF(AND(D163="S",E163="H"),$F163*(100-H163)/100,IF(E163="X",-F163,0)))))</f>
        <v>0</v>
      </c>
      <c r="K163" s="151">
        <f>IF(AND($D163="G",$E163="H"),-$F163,IF(AND($D163="G",$E163="T"),$F163,0))</f>
        <v>0</v>
      </c>
      <c r="L163" s="152">
        <f>IF(AND($D163="G",$E163="H"),$F163,IF(AND($D163="G",NOT($E163="H")),-$F163,IF($G163="G",$F163,IF(AND($E163="B",NOT($D163="G")),$F163/($G$1-1),IF($E163="X",$F163*X163,0)))))</f>
        <v>0</v>
      </c>
      <c r="M163" s="153">
        <f>IF(AND($D163="R",$E163="H"),-$F163,IF(AND($D163="R",$E163="T"),$F163,0))</f>
        <v>0</v>
      </c>
      <c r="N163" s="152">
        <f>IF(AND($D163="R",$E163="H"),$F163,IF(AND($D163="R",NOT($E163="H")),-$F163,IF($G163="R",$F163,IF(AND($E163="B",NOT($D163="R")),$F163/($G$1-1),IF($E163="X",$F163*Y163,0)))))</f>
        <v>0</v>
      </c>
      <c r="O163" s="153">
        <f>IF(AND($D163="C",$E163="H"),-$F163,IF(AND($D163="C",$E163="T"),$F163,0))</f>
        <v>0</v>
      </c>
      <c r="P163" s="152">
        <f>IF($G$1&lt;3,0,IF(AND($D163="C",$E163="H"),$F163,IF(AND($D163="C",NOT($E163="H")),-$F163,IF($G163="C",$F163,IF(AND($E163="B",NOT($D163="C")),$F163/($G$1-1),IF($E163="X",$F163*Z163,0))))))</f>
        <v>0</v>
      </c>
      <c r="Q163" s="153">
        <f>IF(AND($D163="L",$E163="H"),-$F163,IF(AND($D163="L",$E163="T"),$F163,0))</f>
        <v>0</v>
      </c>
      <c r="R163" s="152">
        <f>IF($G$1&lt;4,0,IF(AND($D163="L",$E163="H"),$F163,IF(AND($D163="L",NOT($E163="H")),-$F163,IF($G163="L",$F163,IF(AND($E163="B",NOT($D163="L")),$F163/($G$1-1),IF($E163="X",$F163*AA163,0))))))</f>
        <v>0</v>
      </c>
      <c r="S163" s="153">
        <f>IF(AND($D163="O",$E163="H"),-$F163,IF(AND($D163="O",$E163="T"),$F163,0))</f>
        <v>0</v>
      </c>
      <c r="T163" s="152">
        <f>IF($G$1&lt;5,0,IF(AND($D163="O",$E163="H"),$F163,IF(AND($D163="O",NOT($E163="H")),-$F163,IF($G163="O",$F163,IF(AND($E163="B",NOT($D163="O")),$F163/($G$1-1),IF($E163="X",$F163*AB163,0))))))</f>
        <v>0</v>
      </c>
      <c r="U163" s="153">
        <f>IF(AND($D163="V",$E163="H"),-$F163,IF(AND($D163="V",$E163="T"),$F163,0))</f>
        <v>0</v>
      </c>
      <c r="V163" s="152">
        <f>IF($G$1&lt;6,0,IF(AND($D163="V",$E163="H"),$F163,IF(AND($D163="V",NOT($E163="H")),-$F163,IF($G163="V",$F163,IF(AND($E163="B",NOT($D163="V")),$F163/($G$1-1),IF($E163="X",($F163*AC163)-#REF!,0))))))</f>
        <v>0</v>
      </c>
      <c r="W163" s="158">
        <f>IF(AND(D163="S",E163="H"),1,IF(AND(D163="B",E163="H"),2,IF(AND(D163="G",E163="A"),3,IF(AND(D163="G",E163="D"),4,IF(AND(D163="R",E163="A"),5,IF(AND(D163="R",E163="D"),6,IF(AND(D163="C",E163="A"),7,IF(AND(D163="C",E163="D"),8,IF(AND(D163="L",E163="A"),9,IF(AND(D163="L",E163="D"),10,IF(AND(D163="O",E163="A"),11,IF(AND(D163="O",E163="D"),12,IF(AND(D163="V",E163="A"),13,IF(AND(D163="V",E163="D"),14,0))))))))))))))</f>
        <v>0</v>
      </c>
      <c r="X163" s="159">
        <f>IF(NOT(SUMIF($W$6:$W163,1,$I$6:$I163)=0),(SUMIF($W$6:$W163,3,$F$6:$F163)-SUMIF($AE$6:$AE163,3,$F$6:$F163))/ABS(SUMIF($W$6:$W163,1,$I$6:$I163)),0)</f>
        <v>0</v>
      </c>
      <c r="Y163" s="159">
        <f>IF(NOT(SUMIF($W$6:$W163,1,$I$6:$I163)=0),(SUMIF($W$6:$W163,5,$F$6:$F163)-SUMIF($AE$6:$AE163,5,$F$6:$F163))/ABS(SUMIF($W$6:$W163,1,$I$6:$I163)),0)</f>
        <v>0</v>
      </c>
      <c r="Z163" s="159">
        <f>IF(NOT(SUMIF($W$6:$W163,1,$I$6:$I163)=0),(SUMIF($W$6:$W163,7,$F$6:$F163)-SUMIF($AE$6:$AE163,7,$F$6:$F163))/ABS(SUMIF($W$6:$W163,1,$I$6:$I163)),0)</f>
        <v>0</v>
      </c>
      <c r="AA163" s="159">
        <f>IF(NOT(SUMIF($W$6:$W163,1,$I$6:$I163)=0),(SUMIF($W$6:$W163,9,$F$6:$F163)-SUMIF($AE$6:$AE163,9,$F$6:$F163))/ABS(SUMIF($W$6:$W163,1,$I$6:$I163)),0)</f>
        <v>0</v>
      </c>
      <c r="AB163" s="159">
        <f>IF(NOT(SUMIF($W$6:$W163,1,$I$6:$I163)=0),(SUMIF($W$6:$W163,11,$F$6:$F163)-SUMIF($AE$6:$AE163,11,$F$6:$F163))/ABS(SUMIF($W$6:$W163,1,$I$6:$I163)),0)</f>
        <v>0</v>
      </c>
      <c r="AC163" s="159">
        <f>IF(NOT(SUMIF($W$6:$W163,1,$I$6:$I163)=0),(SUMIF($W$6:$W163,13,$F$6:$F163)-SUMIF($AE$6:$AE163,13,$F$6:$F163))/ABS(SUMIF($W$6:$W163,1,$I$6:$I163)),0)</f>
        <v>0</v>
      </c>
      <c r="AD163" s="159">
        <f>IF(SUM($W$6:$W163)+SUM($AE$6:$AE163)=0,0,1-X163-Y163-Z163-AA163-AB163-AC163)</f>
        <v>0</v>
      </c>
      <c r="AE163" s="160">
        <f>IF(AND($D163="S",$E163="T"),1,IF(AND($D163="B",$E163="A"),2,IF(AND($G163="G",$E163="A"),3,IF(AND($G163="G",$E163="D"),4,IF(AND($G163="R",$E163="A"),5,IF(AND($G163="R",$E163="D"),6,IF(AND($G163="C",$E163="A"),7,IF(AND($G163="C",$E163="D"),8,IF(AND($G163="L",$E163="A"),9,IF(AND($G163="L",$E163="D"),10,IF(AND($G163="O",$E163="A"),11,IF(AND($G163="O",$E163="D"),12,IF(AND($G163="V",$E163="A"),13,IF(AND($G163="V",$E163="D"),14,IF(AND($E163="A",$G163="B"),15,0)))))))))))))))</f>
        <v>0</v>
      </c>
      <c r="AF163" s="161">
        <f>IF(AND(D163="B",E163="H"),A163,IF(AND(G163="B",OR(E163="A",E163="D")),A163,0))</f>
        <v>0</v>
      </c>
    </row>
    <row r="164" ht="12.7" customHeight="1">
      <c r="A164" s="143">
        <f>IF($E164="H",-$F164,IF($E164="T",$F164,IF(AND($E164="A",$G164="B"),$F164,IF(AND(E164="D",G164="B"),F164*0.8,0))))</f>
        <v>0</v>
      </c>
      <c r="B164" s="144">
        <f>$B163-$A164</f>
        <v>0</v>
      </c>
      <c r="C164" s="144">
        <f>IF(OR($E164="Z",AND($E164="H",$D164="B")),$F164,IF(AND($D164="B",$E164="Ü"),-$F164,IF($E164="X",$F164*$AD164,IF(AND(E164="D",G164="B"),F164*0.2,IF(AND(D164="S",E164="H"),$F164*H164/100,0)))))</f>
        <v>0</v>
      </c>
      <c r="D164" s="145"/>
      <c r="E164" s="146"/>
      <c r="F164" s="147">
        <f>IF(AND(D164="G",E164="S"),ROUND(SUM($L$6:$L163)*H164/100,-2),IF(AND(D164="R",E164="S"),ROUND(SUM(N$6:N163)*H164/100,-2),IF(AND(D164="C",E164="S"),ROUND(SUM(P$6:P163)*H164/100,-2),IF(AND(D164="L",E164="S"),ROUND(SUM(R$6:R163)*H164/100,-2),IF(AND(D164="O",E164="S"),ROUND(SUM(T$6:T163)*H164/100,-2),IF(AND(D164="V",E164="S"),ROUND(SUM(V$6:V163)*H164/100,-2),IF(AND(D164="G",E164="Z"),ABS(ROUND(SUM(K$6:K163)*H164/100,-2)),IF(AND(D164="R",E164="Z"),ABS(ROUND(SUM(M$6:M163)*H164/100,-2)),IF(AND(D164="C",E164="Z"),ABS(ROUND(SUM(O$6:O163)*H164/100,-2)),IF(AND(D164="L",E164="Z"),ABS(ROUND(SUM(Q$6:Q163)*H164/100,-2)),IF(AND(D164="O",E164="Z"),ABS(ROUND(SUM(S$6:S163)*H164/100,-2)),IF(AND(D164="V",E164="Z"),ABS(ROUND(SUM(U$6:U163)*H164/100,-2)),IF(E164="X",ABS(ROUND(SUM(I$6:I163)*H164/100,-2)),IF(AND(D164="B",E164="H"),80000,0))))))))))))))</f>
        <v>0</v>
      </c>
      <c r="G164" s="148"/>
      <c r="H164" s="149">
        <f>IF(AND(E163="S"),H162,H163)</f>
        <v>5</v>
      </c>
      <c r="I164" s="144">
        <f>IF(AND($D164="S",$E164="H"),-$F164,IF(AND($D164="S",$E164="T"),$F164,0))</f>
        <v>0</v>
      </c>
      <c r="J164" s="150">
        <f>IF(AND($D164="S",OR($E164="Ü",$E164="T",$E164="A",$E164="D")),-$F164,IF(AND($G164="S",$E164="Ü"),$F164,IF(E164="S",$F164,IF(AND(D164="S",E164="H"),$F164*(100-H164)/100,IF(E164="X",-F164,0)))))</f>
        <v>0</v>
      </c>
      <c r="K164" s="151">
        <f>IF(AND($D164="G",$E164="H"),-$F164,IF(AND($D164="G",$E164="T"),$F164,0))</f>
        <v>0</v>
      </c>
      <c r="L164" s="152">
        <f>IF(AND($D164="G",$E164="H"),$F164,IF(AND($D164="G",NOT($E164="H")),-$F164,IF($G164="G",$F164,IF(AND($E164="B",NOT($D164="G")),$F164/($G$1-1),IF($E164="X",$F164*X164,0)))))</f>
        <v>0</v>
      </c>
      <c r="M164" s="153">
        <f>IF(AND($D164="R",$E164="H"),-$F164,IF(AND($D164="R",$E164="T"),$F164,0))</f>
        <v>0</v>
      </c>
      <c r="N164" s="152">
        <f>IF(AND($D164="R",$E164="H"),$F164,IF(AND($D164="R",NOT($E164="H")),-$F164,IF($G164="R",$F164,IF(AND($E164="B",NOT($D164="R")),$F164/($G$1-1),IF($E164="X",$F164*Y164,0)))))</f>
        <v>0</v>
      </c>
      <c r="O164" s="153">
        <f>IF(AND($D164="C",$E164="H"),-$F164,IF(AND($D164="C",$E164="T"),$F164,0))</f>
        <v>0</v>
      </c>
      <c r="P164" s="152">
        <f>IF($G$1&lt;3,0,IF(AND($D164="C",$E164="H"),$F164,IF(AND($D164="C",NOT($E164="H")),-$F164,IF($G164="C",$F164,IF(AND($E164="B",NOT($D164="C")),$F164/($G$1-1),IF($E164="X",$F164*Z164,0))))))</f>
        <v>0</v>
      </c>
      <c r="Q164" s="153">
        <f>IF(AND($D164="L",$E164="H"),-$F164,IF(AND($D164="L",$E164="T"),$F164,0))</f>
        <v>0</v>
      </c>
      <c r="R164" s="152">
        <f>IF($G$1&lt;4,0,IF(AND($D164="L",$E164="H"),$F164,IF(AND($D164="L",NOT($E164="H")),-$F164,IF($G164="L",$F164,IF(AND($E164="B",NOT($D164="L")),$F164/($G$1-1),IF($E164="X",$F164*AA164,0))))))</f>
        <v>0</v>
      </c>
      <c r="S164" s="153">
        <f>IF(AND($D164="O",$E164="H"),-$F164,IF(AND($D164="O",$E164="T"),$F164,0))</f>
        <v>0</v>
      </c>
      <c r="T164" s="152">
        <f>IF($G$1&lt;5,0,IF(AND($D164="O",$E164="H"),$F164,IF(AND($D164="O",NOT($E164="H")),-$F164,IF($G164="O",$F164,IF(AND($E164="B",NOT($D164="O")),$F164/($G$1-1),IF($E164="X",$F164*AB164,0))))))</f>
        <v>0</v>
      </c>
      <c r="U164" s="153">
        <f>IF(AND($D164="V",$E164="H"),-$F164,IF(AND($D164="V",$E164="T"),$F164,0))</f>
        <v>0</v>
      </c>
      <c r="V164" s="152">
        <f>IF($G$1&lt;6,0,IF(AND($D164="V",$E164="H"),$F164,IF(AND($D164="V",NOT($E164="H")),-$F164,IF($G164="V",$F164,IF(AND($E164="B",NOT($D164="V")),$F164/($G$1-1),IF($E164="X",($F164*AC164)-#REF!,0))))))</f>
        <v>0</v>
      </c>
      <c r="W164" s="154">
        <f>IF(AND(D164="S",E164="H"),1,IF(AND(D164="B",E164="H"),2,IF(AND(D164="G",E164="A"),3,IF(AND(D164="G",E164="D"),4,IF(AND(D164="R",E164="A"),5,IF(AND(D164="R",E164="D"),6,IF(AND(D164="C",E164="A"),7,IF(AND(D164="C",E164="D"),8,IF(AND(D164="L",E164="A"),9,IF(AND(D164="L",E164="D"),10,IF(AND(D164="O",E164="A"),11,IF(AND(D164="O",E164="D"),12,IF(AND(D164="V",E164="A"),13,IF(AND(D164="V",E164="D"),14,0))))))))))))))</f>
        <v>0</v>
      </c>
      <c r="X164" s="155">
        <f>IF(NOT(SUMIF($W$6:$W164,1,$I$6:$I164)=0),(SUMIF($W$6:$W164,3,$F$6:$F164)-SUMIF($AE$6:$AE164,3,$F$6:$F164))/ABS(SUMIF($W$6:$W164,1,$I$6:$I164)),0)</f>
        <v>0</v>
      </c>
      <c r="Y164" s="155">
        <f>IF(NOT(SUMIF($W$6:$W164,1,$I$6:$I164)=0),(SUMIF($W$6:$W164,5,$F$6:$F164)-SUMIF($AE$6:$AE164,5,$F$6:$F164))/ABS(SUMIF($W$6:$W164,1,$I$6:$I164)),0)</f>
        <v>0</v>
      </c>
      <c r="Z164" s="155">
        <f>IF(NOT(SUMIF($W$6:$W164,1,$I$6:$I164)=0),(SUMIF($W$6:$W164,7,$F$6:$F164)-SUMIF($AE$6:$AE164,7,$F$6:$F164))/ABS(SUMIF($W$6:$W164,1,$I$6:$I164)),0)</f>
        <v>0</v>
      </c>
      <c r="AA164" s="155">
        <f>IF(NOT(SUMIF($W$6:$W164,1,$I$6:$I164)=0),(SUMIF($W$6:$W164,9,$F$6:$F164)-SUMIF($AE$6:$AE164,9,$F$6:$F164))/ABS(SUMIF($W$6:$W164,1,$I$6:$I164)),0)</f>
        <v>0</v>
      </c>
      <c r="AB164" s="155">
        <f>IF(NOT(SUMIF($W$6:$W164,1,$I$6:$I164)=0),(SUMIF($W$6:$W164,11,$F$6:$F164)-SUMIF($AE$6:$AE164,11,$F$6:$F164))/ABS(SUMIF($W$6:$W164,1,$I$6:$I164)),0)</f>
        <v>0</v>
      </c>
      <c r="AC164" s="155">
        <f>IF(NOT(SUMIF($W$6:$W164,1,$I$6:$I164)=0),(SUMIF($W$6:$W164,13,$F$6:$F164)-SUMIF($AE$6:$AE164,13,$F$6:$F164))/ABS(SUMIF($W$6:$W164,1,$I$6:$I164)),0)</f>
        <v>0</v>
      </c>
      <c r="AD164" s="155">
        <f>IF(SUM($W$6:$W164)+SUM($AE$6:$AE164)=0,0,1-X164-Y164-Z164-AA164-AB164-AC164)</f>
        <v>0</v>
      </c>
      <c r="AE164" s="156">
        <f>IF(AND($D164="S",$E164="T"),1,IF(AND($D164="B",$E164="A"),2,IF(AND($G164="G",$E164="A"),3,IF(AND($G164="G",$E164="D"),4,IF(AND($G164="R",$E164="A"),5,IF(AND($G164="R",$E164="D"),6,IF(AND($G164="C",$E164="A"),7,IF(AND($G164="C",$E164="D"),8,IF(AND($G164="L",$E164="A"),9,IF(AND($G164="L",$E164="D"),10,IF(AND($G164="O",$E164="A"),11,IF(AND($G164="O",$E164="D"),12,IF(AND($G164="V",$E164="A"),13,IF(AND($G164="V",$E164="D"),14,IF(AND($E164="A",$G164="B"),15,0)))))))))))))))</f>
        <v>0</v>
      </c>
      <c r="AF164" s="157">
        <f>IF(AND(D164="B",E164="H"),A164,IF(AND(G164="B",OR(E164="A",E164="D")),A164,0))</f>
        <v>0</v>
      </c>
    </row>
    <row r="165" ht="12.7" customHeight="1">
      <c r="A165" s="143">
        <f>IF($E165="H",-$F165,IF($E165="T",$F165,IF(AND($E165="A",$G165="B"),$F165,IF(AND(E165="D",G165="B"),F165*0.8,0))))</f>
        <v>0</v>
      </c>
      <c r="B165" s="144">
        <f>$B164-$A165</f>
        <v>0</v>
      </c>
      <c r="C165" s="144">
        <f>IF(OR($E165="Z",AND($E165="H",$D165="B")),$F165,IF(AND($D165="B",$E165="Ü"),-$F165,IF($E165="X",$F165*$AD165,IF(AND(E165="D",G165="B"),F165*0.2,IF(AND(D165="S",E165="H"),$F165*H165/100,0)))))</f>
        <v>0</v>
      </c>
      <c r="D165" s="145"/>
      <c r="E165" s="146"/>
      <c r="F165" s="147">
        <f>IF(AND(D165="G",E165="S"),ROUND(SUM($L$6:$L164)*H165/100,-2),IF(AND(D165="R",E165="S"),ROUND(SUM(N$6:N164)*H165/100,-2),IF(AND(D165="C",E165="S"),ROUND(SUM(P$6:P164)*H165/100,-2),IF(AND(D165="L",E165="S"),ROUND(SUM(R$6:R164)*H165/100,-2),IF(AND(D165="O",E165="S"),ROUND(SUM(T$6:T164)*H165/100,-2),IF(AND(D165="V",E165="S"),ROUND(SUM(V$6:V164)*H165/100,-2),IF(AND(D165="G",E165="Z"),ABS(ROUND(SUM(K$6:K164)*H165/100,-2)),IF(AND(D165="R",E165="Z"),ABS(ROUND(SUM(M$6:M164)*H165/100,-2)),IF(AND(D165="C",E165="Z"),ABS(ROUND(SUM(O$6:O164)*H165/100,-2)),IF(AND(D165="L",E165="Z"),ABS(ROUND(SUM(Q$6:Q164)*H165/100,-2)),IF(AND(D165="O",E165="Z"),ABS(ROUND(SUM(S$6:S164)*H165/100,-2)),IF(AND(D165="V",E165="Z"),ABS(ROUND(SUM(U$6:U164)*H165/100,-2)),IF(E165="X",ABS(ROUND(SUM(I$6:I164)*H165/100,-2)),IF(AND(D165="B",E165="H"),80000,0))))))))))))))</f>
        <v>0</v>
      </c>
      <c r="G165" s="148"/>
      <c r="H165" s="149">
        <f>IF(AND(E164="S"),H163,H164)</f>
        <v>5</v>
      </c>
      <c r="I165" s="144">
        <f>IF(AND($D165="S",$E165="H"),-$F165,IF(AND($D165="S",$E165="T"),$F165,0))</f>
        <v>0</v>
      </c>
      <c r="J165" s="150">
        <f>IF(AND($D165="S",OR($E165="Ü",$E165="T",$E165="A",$E165="D")),-$F165,IF(AND($G165="S",$E165="Ü"),$F165,IF(E165="S",$F165,IF(AND(D165="S",E165="H"),$F165*(100-H165)/100,IF(E165="X",-F165,0)))))</f>
        <v>0</v>
      </c>
      <c r="K165" s="151">
        <f>IF(AND($D165="G",$E165="H"),-$F165,IF(AND($D165="G",$E165="T"),$F165,0))</f>
        <v>0</v>
      </c>
      <c r="L165" s="152">
        <f>IF(AND($D165="G",$E165="H"),$F165,IF(AND($D165="G",NOT($E165="H")),-$F165,IF($G165="G",$F165,IF(AND($E165="B",NOT($D165="G")),$F165/($G$1-1),IF($E165="X",$F165*X165,0)))))</f>
        <v>0</v>
      </c>
      <c r="M165" s="153">
        <f>IF(AND($D165="R",$E165="H"),-$F165,IF(AND($D165="R",$E165="T"),$F165,0))</f>
        <v>0</v>
      </c>
      <c r="N165" s="152">
        <f>IF(AND($D165="R",$E165="H"),$F165,IF(AND($D165="R",NOT($E165="H")),-$F165,IF($G165="R",$F165,IF(AND($E165="B",NOT($D165="R")),$F165/($G$1-1),IF($E165="X",$F165*Y165,0)))))</f>
        <v>0</v>
      </c>
      <c r="O165" s="153">
        <f>IF(AND($D165="C",$E165="H"),-$F165,IF(AND($D165="C",$E165="T"),$F165,0))</f>
        <v>0</v>
      </c>
      <c r="P165" s="152">
        <f>IF($G$1&lt;3,0,IF(AND($D165="C",$E165="H"),$F165,IF(AND($D165="C",NOT($E165="H")),-$F165,IF($G165="C",$F165,IF(AND($E165="B",NOT($D165="C")),$F165/($G$1-1),IF($E165="X",$F165*Z165,0))))))</f>
        <v>0</v>
      </c>
      <c r="Q165" s="153">
        <f>IF(AND($D165="L",$E165="H"),-$F165,IF(AND($D165="L",$E165="T"),$F165,0))</f>
        <v>0</v>
      </c>
      <c r="R165" s="152">
        <f>IF($G$1&lt;4,0,IF(AND($D165="L",$E165="H"),$F165,IF(AND($D165="L",NOT($E165="H")),-$F165,IF($G165="L",$F165,IF(AND($E165="B",NOT($D165="L")),$F165/($G$1-1),IF($E165="X",$F165*AA165,0))))))</f>
        <v>0</v>
      </c>
      <c r="S165" s="153">
        <f>IF(AND($D165="O",$E165="H"),-$F165,IF(AND($D165="O",$E165="T"),$F165,0))</f>
        <v>0</v>
      </c>
      <c r="T165" s="152">
        <f>IF($G$1&lt;5,0,IF(AND($D165="O",$E165="H"),$F165,IF(AND($D165="O",NOT($E165="H")),-$F165,IF($G165="O",$F165,IF(AND($E165="B",NOT($D165="O")),$F165/($G$1-1),IF($E165="X",$F165*AB165,0))))))</f>
        <v>0</v>
      </c>
      <c r="U165" s="153">
        <f>IF(AND($D165="V",$E165="H"),-$F165,IF(AND($D165="V",$E165="T"),$F165,0))</f>
        <v>0</v>
      </c>
      <c r="V165" s="152">
        <f>IF($G$1&lt;6,0,IF(AND($D165="V",$E165="H"),$F165,IF(AND($D165="V",NOT($E165="H")),-$F165,IF($G165="V",$F165,IF(AND($E165="B",NOT($D165="V")),$F165/($G$1-1),IF($E165="X",($F165*AC165)-#REF!,0))))))</f>
        <v>0</v>
      </c>
      <c r="W165" s="158">
        <f>IF(AND(D165="S",E165="H"),1,IF(AND(D165="B",E165="H"),2,IF(AND(D165="G",E165="A"),3,IF(AND(D165="G",E165="D"),4,IF(AND(D165="R",E165="A"),5,IF(AND(D165="R",E165="D"),6,IF(AND(D165="C",E165="A"),7,IF(AND(D165="C",E165="D"),8,IF(AND(D165="L",E165="A"),9,IF(AND(D165="L",E165="D"),10,IF(AND(D165="O",E165="A"),11,IF(AND(D165="O",E165="D"),12,IF(AND(D165="V",E165="A"),13,IF(AND(D165="V",E165="D"),14,0))))))))))))))</f>
        <v>0</v>
      </c>
      <c r="X165" s="159">
        <f>IF(NOT(SUMIF($W$6:$W165,1,$I$6:$I165)=0),(SUMIF($W$6:$W165,3,$F$6:$F165)-SUMIF($AE$6:$AE165,3,$F$6:$F165))/ABS(SUMIF($W$6:$W165,1,$I$6:$I165)),0)</f>
        <v>0</v>
      </c>
      <c r="Y165" s="159">
        <f>IF(NOT(SUMIF($W$6:$W165,1,$I$6:$I165)=0),(SUMIF($W$6:$W165,5,$F$6:$F165)-SUMIF($AE$6:$AE165,5,$F$6:$F165))/ABS(SUMIF($W$6:$W165,1,$I$6:$I165)),0)</f>
        <v>0</v>
      </c>
      <c r="Z165" s="159">
        <f>IF(NOT(SUMIF($W$6:$W165,1,$I$6:$I165)=0),(SUMIF($W$6:$W165,7,$F$6:$F165)-SUMIF($AE$6:$AE165,7,$F$6:$F165))/ABS(SUMIF($W$6:$W165,1,$I$6:$I165)),0)</f>
        <v>0</v>
      </c>
      <c r="AA165" s="159">
        <f>IF(NOT(SUMIF($W$6:$W165,1,$I$6:$I165)=0),(SUMIF($W$6:$W165,9,$F$6:$F165)-SUMIF($AE$6:$AE165,9,$F$6:$F165))/ABS(SUMIF($W$6:$W165,1,$I$6:$I165)),0)</f>
        <v>0</v>
      </c>
      <c r="AB165" s="159">
        <f>IF(NOT(SUMIF($W$6:$W165,1,$I$6:$I165)=0),(SUMIF($W$6:$W165,11,$F$6:$F165)-SUMIF($AE$6:$AE165,11,$F$6:$F165))/ABS(SUMIF($W$6:$W165,1,$I$6:$I165)),0)</f>
        <v>0</v>
      </c>
      <c r="AC165" s="159">
        <f>IF(NOT(SUMIF($W$6:$W165,1,$I$6:$I165)=0),(SUMIF($W$6:$W165,13,$F$6:$F165)-SUMIF($AE$6:$AE165,13,$F$6:$F165))/ABS(SUMIF($W$6:$W165,1,$I$6:$I165)),0)</f>
        <v>0</v>
      </c>
      <c r="AD165" s="159">
        <f>IF(SUM($W$6:$W165)+SUM($AE$6:$AE165)=0,0,1-X165-Y165-Z165-AA165-AB165-AC165)</f>
        <v>0</v>
      </c>
      <c r="AE165" s="160">
        <f>IF(AND($D165="S",$E165="T"),1,IF(AND($D165="B",$E165="A"),2,IF(AND($G165="G",$E165="A"),3,IF(AND($G165="G",$E165="D"),4,IF(AND($G165="R",$E165="A"),5,IF(AND($G165="R",$E165="D"),6,IF(AND($G165="C",$E165="A"),7,IF(AND($G165="C",$E165="D"),8,IF(AND($G165="L",$E165="A"),9,IF(AND($G165="L",$E165="D"),10,IF(AND($G165="O",$E165="A"),11,IF(AND($G165="O",$E165="D"),12,IF(AND($G165="V",$E165="A"),13,IF(AND($G165="V",$E165="D"),14,IF(AND($E165="A",$G165="B"),15,0)))))))))))))))</f>
        <v>0</v>
      </c>
      <c r="AF165" s="161">
        <f>IF(AND(D165="B",E165="H"),A165,IF(AND(G165="B",OR(E165="A",E165="D")),A165,0))</f>
        <v>0</v>
      </c>
    </row>
    <row r="166" ht="12.7" customHeight="1">
      <c r="A166" s="143">
        <f>IF($E166="H",-$F166,IF($E166="T",$F166,IF(AND($E166="A",$G166="B"),$F166,IF(AND(E166="D",G166="B"),F166*0.8,0))))</f>
        <v>0</v>
      </c>
      <c r="B166" s="144">
        <f>$B165-$A166</f>
        <v>0</v>
      </c>
      <c r="C166" s="144">
        <f>IF(OR($E166="Z",AND($E166="H",$D166="B")),$F166,IF(AND($D166="B",$E166="Ü"),-$F166,IF($E166="X",$F166*$AD166,IF(AND(E166="D",G166="B"),F166*0.2,IF(AND(D166="S",E166="H"),$F166*H166/100,0)))))</f>
        <v>0</v>
      </c>
      <c r="D166" s="145"/>
      <c r="E166" s="146"/>
      <c r="F166" s="147">
        <f>IF(AND(D166="G",E166="S"),ROUND(SUM($L$6:$L165)*H166/100,-2),IF(AND(D166="R",E166="S"),ROUND(SUM(N$6:N165)*H166/100,-2),IF(AND(D166="C",E166="S"),ROUND(SUM(P$6:P165)*H166/100,-2),IF(AND(D166="L",E166="S"),ROUND(SUM(R$6:R165)*H166/100,-2),IF(AND(D166="O",E166="S"),ROUND(SUM(T$6:T165)*H166/100,-2),IF(AND(D166="V",E166="S"),ROUND(SUM(V$6:V165)*H166/100,-2),IF(AND(D166="G",E166="Z"),ABS(ROUND(SUM(K$6:K165)*H166/100,-2)),IF(AND(D166="R",E166="Z"),ABS(ROUND(SUM(M$6:M165)*H166/100,-2)),IF(AND(D166="C",E166="Z"),ABS(ROUND(SUM(O$6:O165)*H166/100,-2)),IF(AND(D166="L",E166="Z"),ABS(ROUND(SUM(Q$6:Q165)*H166/100,-2)),IF(AND(D166="O",E166="Z"),ABS(ROUND(SUM(S$6:S165)*H166/100,-2)),IF(AND(D166="V",E166="Z"),ABS(ROUND(SUM(U$6:U165)*H166/100,-2)),IF(E166="X",ABS(ROUND(SUM(I$6:I165)*H166/100,-2)),IF(AND(D166="B",E166="H"),80000,0))))))))))))))</f>
        <v>0</v>
      </c>
      <c r="G166" s="148"/>
      <c r="H166" s="149">
        <f>IF(AND(E165="S"),H164,H165)</f>
        <v>5</v>
      </c>
      <c r="I166" s="144">
        <f>IF(AND($D166="S",$E166="H"),-$F166,IF(AND($D166="S",$E166="T"),$F166,0))</f>
        <v>0</v>
      </c>
      <c r="J166" s="150">
        <f>IF(AND($D166="S",OR($E166="Ü",$E166="T",$E166="A",$E166="D")),-$F166,IF(AND($G166="S",$E166="Ü"),$F166,IF(E166="S",$F166,IF(AND(D166="S",E166="H"),$F166*(100-H166)/100,IF(E166="X",-F166,0)))))</f>
        <v>0</v>
      </c>
      <c r="K166" s="151">
        <f>IF(AND($D166="G",$E166="H"),-$F166,IF(AND($D166="G",$E166="T"),$F166,0))</f>
        <v>0</v>
      </c>
      <c r="L166" s="152">
        <f>IF(AND($D166="G",$E166="H"),$F166,IF(AND($D166="G",NOT($E166="H")),-$F166,IF($G166="G",$F166,IF(AND($E166="B",NOT($D166="G")),$F166/($G$1-1),IF($E166="X",$F166*X166,0)))))</f>
        <v>0</v>
      </c>
      <c r="M166" s="153">
        <f>IF(AND($D166="R",$E166="H"),-$F166,IF(AND($D166="R",$E166="T"),$F166,0))</f>
        <v>0</v>
      </c>
      <c r="N166" s="152">
        <f>IF(AND($D166="R",$E166="H"),$F166,IF(AND($D166="R",NOT($E166="H")),-$F166,IF($G166="R",$F166,IF(AND($E166="B",NOT($D166="R")),$F166/($G$1-1),IF($E166="X",$F166*Y166,0)))))</f>
        <v>0</v>
      </c>
      <c r="O166" s="153">
        <f>IF(AND($D166="C",$E166="H"),-$F166,IF(AND($D166="C",$E166="T"),$F166,0))</f>
        <v>0</v>
      </c>
      <c r="P166" s="152">
        <f>IF($G$1&lt;3,0,IF(AND($D166="C",$E166="H"),$F166,IF(AND($D166="C",NOT($E166="H")),-$F166,IF($G166="C",$F166,IF(AND($E166="B",NOT($D166="C")),$F166/($G$1-1),IF($E166="X",$F166*Z166,0))))))</f>
        <v>0</v>
      </c>
      <c r="Q166" s="153">
        <f>IF(AND($D166="L",$E166="H"),-$F166,IF(AND($D166="L",$E166="T"),$F166,0))</f>
        <v>0</v>
      </c>
      <c r="R166" s="152">
        <f>IF($G$1&lt;4,0,IF(AND($D166="L",$E166="H"),$F166,IF(AND($D166="L",NOT($E166="H")),-$F166,IF($G166="L",$F166,IF(AND($E166="B",NOT($D166="L")),$F166/($G$1-1),IF($E166="X",$F166*AA166,0))))))</f>
        <v>0</v>
      </c>
      <c r="S166" s="153">
        <f>IF(AND($D166="O",$E166="H"),-$F166,IF(AND($D166="O",$E166="T"),$F166,0))</f>
        <v>0</v>
      </c>
      <c r="T166" s="152">
        <f>IF($G$1&lt;5,0,IF(AND($D166="O",$E166="H"),$F166,IF(AND($D166="O",NOT($E166="H")),-$F166,IF($G166="O",$F166,IF(AND($E166="B",NOT($D166="O")),$F166/($G$1-1),IF($E166="X",$F166*AB166,0))))))</f>
        <v>0</v>
      </c>
      <c r="U166" s="153">
        <f>IF(AND($D166="V",$E166="H"),-$F166,IF(AND($D166="V",$E166="T"),$F166,0))</f>
        <v>0</v>
      </c>
      <c r="V166" s="152">
        <f>IF($G$1&lt;6,0,IF(AND($D166="V",$E166="H"),$F166,IF(AND($D166="V",NOT($E166="H")),-$F166,IF($G166="V",$F166,IF(AND($E166="B",NOT($D166="V")),$F166/($G$1-1),IF($E166="X",($F166*AC166)-#REF!,0))))))</f>
        <v>0</v>
      </c>
      <c r="W166" s="154">
        <f>IF(AND(D166="S",E166="H"),1,IF(AND(D166="B",E166="H"),2,IF(AND(D166="G",E166="A"),3,IF(AND(D166="G",E166="D"),4,IF(AND(D166="R",E166="A"),5,IF(AND(D166="R",E166="D"),6,IF(AND(D166="C",E166="A"),7,IF(AND(D166="C",E166="D"),8,IF(AND(D166="L",E166="A"),9,IF(AND(D166="L",E166="D"),10,IF(AND(D166="O",E166="A"),11,IF(AND(D166="O",E166="D"),12,IF(AND(D166="V",E166="A"),13,IF(AND(D166="V",E166="D"),14,0))))))))))))))</f>
        <v>0</v>
      </c>
      <c r="X166" s="155">
        <f>IF(NOT(SUMIF($W$6:$W166,1,$I$6:$I166)=0),(SUMIF($W$6:$W166,3,$F$6:$F166)-SUMIF($AE$6:$AE166,3,$F$6:$F166))/ABS(SUMIF($W$6:$W166,1,$I$6:$I166)),0)</f>
        <v>0</v>
      </c>
      <c r="Y166" s="155">
        <f>IF(NOT(SUMIF($W$6:$W166,1,$I$6:$I166)=0),(SUMIF($W$6:$W166,5,$F$6:$F166)-SUMIF($AE$6:$AE166,5,$F$6:$F166))/ABS(SUMIF($W$6:$W166,1,$I$6:$I166)),0)</f>
        <v>0</v>
      </c>
      <c r="Z166" s="155">
        <f>IF(NOT(SUMIF($W$6:$W166,1,$I$6:$I166)=0),(SUMIF($W$6:$W166,7,$F$6:$F166)-SUMIF($AE$6:$AE166,7,$F$6:$F166))/ABS(SUMIF($W$6:$W166,1,$I$6:$I166)),0)</f>
        <v>0</v>
      </c>
      <c r="AA166" s="155">
        <f>IF(NOT(SUMIF($W$6:$W166,1,$I$6:$I166)=0),(SUMIF($W$6:$W166,9,$F$6:$F166)-SUMIF($AE$6:$AE166,9,$F$6:$F166))/ABS(SUMIF($W$6:$W166,1,$I$6:$I166)),0)</f>
        <v>0</v>
      </c>
      <c r="AB166" s="155">
        <f>IF(NOT(SUMIF($W$6:$W166,1,$I$6:$I166)=0),(SUMIF($W$6:$W166,11,$F$6:$F166)-SUMIF($AE$6:$AE166,11,$F$6:$F166))/ABS(SUMIF($W$6:$W166,1,$I$6:$I166)),0)</f>
        <v>0</v>
      </c>
      <c r="AC166" s="155">
        <f>IF(NOT(SUMIF($W$6:$W166,1,$I$6:$I166)=0),(SUMIF($W$6:$W166,13,$F$6:$F166)-SUMIF($AE$6:$AE166,13,$F$6:$F166))/ABS(SUMIF($W$6:$W166,1,$I$6:$I166)),0)</f>
        <v>0</v>
      </c>
      <c r="AD166" s="155">
        <f>IF(SUM($W$6:$W166)+SUM($AE$6:$AE166)=0,0,1-X166-Y166-Z166-AA166-AB166-AC166)</f>
        <v>0</v>
      </c>
      <c r="AE166" s="156">
        <f>IF(AND($D166="S",$E166="T"),1,IF(AND($D166="B",$E166="A"),2,IF(AND($G166="G",$E166="A"),3,IF(AND($G166="G",$E166="D"),4,IF(AND($G166="R",$E166="A"),5,IF(AND($G166="R",$E166="D"),6,IF(AND($G166="C",$E166="A"),7,IF(AND($G166="C",$E166="D"),8,IF(AND($G166="L",$E166="A"),9,IF(AND($G166="L",$E166="D"),10,IF(AND($G166="O",$E166="A"),11,IF(AND($G166="O",$E166="D"),12,IF(AND($G166="V",$E166="A"),13,IF(AND($G166="V",$E166="D"),14,IF(AND($E166="A",$G166="B"),15,0)))))))))))))))</f>
        <v>0</v>
      </c>
      <c r="AF166" s="157">
        <f>IF(AND(D166="B",E166="H"),A166,IF(AND(G166="B",OR(E166="A",E166="D")),A166,0))</f>
        <v>0</v>
      </c>
    </row>
    <row r="167" ht="12.7" customHeight="1">
      <c r="A167" s="143">
        <f>IF($E167="H",-$F167,IF($E167="T",$F167,IF(AND($E167="A",$G167="B"),$F167,IF(AND(E167="D",G167="B"),F167*0.8,0))))</f>
        <v>0</v>
      </c>
      <c r="B167" s="144">
        <f>$B166-$A167</f>
        <v>0</v>
      </c>
      <c r="C167" s="144">
        <f>IF(OR($E167="Z",AND($E167="H",$D167="B")),$F167,IF(AND($D167="B",$E167="Ü"),-$F167,IF($E167="X",$F167*$AD167,IF(AND(E167="D",G167="B"),F167*0.2,IF(AND(D167="S",E167="H"),$F167*H167/100,0)))))</f>
        <v>0</v>
      </c>
      <c r="D167" s="145"/>
      <c r="E167" s="146"/>
      <c r="F167" s="147">
        <f>IF(AND(D167="G",E167="S"),ROUND(SUM($L$6:$L166)*H167/100,-2),IF(AND(D167="R",E167="S"),ROUND(SUM(N$6:N166)*H167/100,-2),IF(AND(D167="C",E167="S"),ROUND(SUM(P$6:P166)*H167/100,-2),IF(AND(D167="L",E167="S"),ROUND(SUM(R$6:R166)*H167/100,-2),IF(AND(D167="O",E167="S"),ROUND(SUM(T$6:T166)*H167/100,-2),IF(AND(D167="V",E167="S"),ROUND(SUM(V$6:V166)*H167/100,-2),IF(AND(D167="G",E167="Z"),ABS(ROUND(SUM(K$6:K166)*H167/100,-2)),IF(AND(D167="R",E167="Z"),ABS(ROUND(SUM(M$6:M166)*H167/100,-2)),IF(AND(D167="C",E167="Z"),ABS(ROUND(SUM(O$6:O166)*H167/100,-2)),IF(AND(D167="L",E167="Z"),ABS(ROUND(SUM(Q$6:Q166)*H167/100,-2)),IF(AND(D167="O",E167="Z"),ABS(ROUND(SUM(S$6:S166)*H167/100,-2)),IF(AND(D167="V",E167="Z"),ABS(ROUND(SUM(U$6:U166)*H167/100,-2)),IF(E167="X",ABS(ROUND(SUM(I$6:I166)*H167/100,-2)),IF(AND(D167="B",E167="H"),80000,0))))))))))))))</f>
        <v>0</v>
      </c>
      <c r="G167" s="148"/>
      <c r="H167" s="149">
        <f>IF(AND(E166="S"),H165,H166)</f>
        <v>5</v>
      </c>
      <c r="I167" s="144">
        <f>IF(AND($D167="S",$E167="H"),-$F167,IF(AND($D167="S",$E167="T"),$F167,0))</f>
        <v>0</v>
      </c>
      <c r="J167" s="150">
        <f>IF(AND($D167="S",OR($E167="Ü",$E167="T",$E167="A",$E167="D")),-$F167,IF(AND($G167="S",$E167="Ü"),$F167,IF(E167="S",$F167,IF(AND(D167="S",E167="H"),$F167*(100-H167)/100,IF(E167="X",-F167,0)))))</f>
        <v>0</v>
      </c>
      <c r="K167" s="151">
        <f>IF(AND($D167="G",$E167="H"),-$F167,IF(AND($D167="G",$E167="T"),$F167,0))</f>
        <v>0</v>
      </c>
      <c r="L167" s="152">
        <f>IF(AND($D167="G",$E167="H"),$F167,IF(AND($D167="G",NOT($E167="H")),-$F167,IF($G167="G",$F167,IF(AND($E167="B",NOT($D167="G")),$F167/($G$1-1),IF($E167="X",$F167*X167,0)))))</f>
        <v>0</v>
      </c>
      <c r="M167" s="153">
        <f>IF(AND($D167="R",$E167="H"),-$F167,IF(AND($D167="R",$E167="T"),$F167,0))</f>
        <v>0</v>
      </c>
      <c r="N167" s="152">
        <f>IF(AND($D167="R",$E167="H"),$F167,IF(AND($D167="R",NOT($E167="H")),-$F167,IF($G167="R",$F167,IF(AND($E167="B",NOT($D167="R")),$F167/($G$1-1),IF($E167="X",$F167*Y167,0)))))</f>
        <v>0</v>
      </c>
      <c r="O167" s="153">
        <f>IF(AND($D167="C",$E167="H"),-$F167,IF(AND($D167="C",$E167="T"),$F167,0))</f>
        <v>0</v>
      </c>
      <c r="P167" s="152">
        <f>IF($G$1&lt;3,0,IF(AND($D167="C",$E167="H"),$F167,IF(AND($D167="C",NOT($E167="H")),-$F167,IF($G167="C",$F167,IF(AND($E167="B",NOT($D167="C")),$F167/($G$1-1),IF($E167="X",$F167*Z167,0))))))</f>
        <v>0</v>
      </c>
      <c r="Q167" s="153">
        <f>IF(AND($D167="L",$E167="H"),-$F167,IF(AND($D167="L",$E167="T"),$F167,0))</f>
        <v>0</v>
      </c>
      <c r="R167" s="152">
        <f>IF($G$1&lt;4,0,IF(AND($D167="L",$E167="H"),$F167,IF(AND($D167="L",NOT($E167="H")),-$F167,IF($G167="L",$F167,IF(AND($E167="B",NOT($D167="L")),$F167/($G$1-1),IF($E167="X",$F167*AA167,0))))))</f>
        <v>0</v>
      </c>
      <c r="S167" s="153">
        <f>IF(AND($D167="O",$E167="H"),-$F167,IF(AND($D167="O",$E167="T"),$F167,0))</f>
        <v>0</v>
      </c>
      <c r="T167" s="152">
        <f>IF($G$1&lt;5,0,IF(AND($D167="O",$E167="H"),$F167,IF(AND($D167="O",NOT($E167="H")),-$F167,IF($G167="O",$F167,IF(AND($E167="B",NOT($D167="O")),$F167/($G$1-1),IF($E167="X",$F167*AB167,0))))))</f>
        <v>0</v>
      </c>
      <c r="U167" s="153">
        <f>IF(AND($D167="V",$E167="H"),-$F167,IF(AND($D167="V",$E167="T"),$F167,0))</f>
        <v>0</v>
      </c>
      <c r="V167" s="152">
        <f>IF($G$1&lt;6,0,IF(AND($D167="V",$E167="H"),$F167,IF(AND($D167="V",NOT($E167="H")),-$F167,IF($G167="V",$F167,IF(AND($E167="B",NOT($D167="V")),$F167/($G$1-1),IF($E167="X",($F167*AC167)-#REF!,0))))))</f>
        <v>0</v>
      </c>
      <c r="W167" s="158">
        <f>IF(AND(D167="S",E167="H"),1,IF(AND(D167="B",E167="H"),2,IF(AND(D167="G",E167="A"),3,IF(AND(D167="G",E167="D"),4,IF(AND(D167="R",E167="A"),5,IF(AND(D167="R",E167="D"),6,IF(AND(D167="C",E167="A"),7,IF(AND(D167="C",E167="D"),8,IF(AND(D167="L",E167="A"),9,IF(AND(D167="L",E167="D"),10,IF(AND(D167="O",E167="A"),11,IF(AND(D167="O",E167="D"),12,IF(AND(D167="V",E167="A"),13,IF(AND(D167="V",E167="D"),14,0))))))))))))))</f>
        <v>0</v>
      </c>
      <c r="X167" s="159">
        <f>IF(NOT(SUMIF($W$6:$W167,1,$I$6:$I167)=0),(SUMIF($W$6:$W167,3,$F$6:$F167)-SUMIF($AE$6:$AE167,3,$F$6:$F167))/ABS(SUMIF($W$6:$W167,1,$I$6:$I167)),0)</f>
        <v>0</v>
      </c>
      <c r="Y167" s="159">
        <f>IF(NOT(SUMIF($W$6:$W167,1,$I$6:$I167)=0),(SUMIF($W$6:$W167,5,$F$6:$F167)-SUMIF($AE$6:$AE167,5,$F$6:$F167))/ABS(SUMIF($W$6:$W167,1,$I$6:$I167)),0)</f>
        <v>0</v>
      </c>
      <c r="Z167" s="159">
        <f>IF(NOT(SUMIF($W$6:$W167,1,$I$6:$I167)=0),(SUMIF($W$6:$W167,7,$F$6:$F167)-SUMIF($AE$6:$AE167,7,$F$6:$F167))/ABS(SUMIF($W$6:$W167,1,$I$6:$I167)),0)</f>
        <v>0</v>
      </c>
      <c r="AA167" s="159">
        <f>IF(NOT(SUMIF($W$6:$W167,1,$I$6:$I167)=0),(SUMIF($W$6:$W167,9,$F$6:$F167)-SUMIF($AE$6:$AE167,9,$F$6:$F167))/ABS(SUMIF($W$6:$W167,1,$I$6:$I167)),0)</f>
        <v>0</v>
      </c>
      <c r="AB167" s="159">
        <f>IF(NOT(SUMIF($W$6:$W167,1,$I$6:$I167)=0),(SUMIF($W$6:$W167,11,$F$6:$F167)-SUMIF($AE$6:$AE167,11,$F$6:$F167))/ABS(SUMIF($W$6:$W167,1,$I$6:$I167)),0)</f>
        <v>0</v>
      </c>
      <c r="AC167" s="159">
        <f>IF(NOT(SUMIF($W$6:$W167,1,$I$6:$I167)=0),(SUMIF($W$6:$W167,13,$F$6:$F167)-SUMIF($AE$6:$AE167,13,$F$6:$F167))/ABS(SUMIF($W$6:$W167,1,$I$6:$I167)),0)</f>
        <v>0</v>
      </c>
      <c r="AD167" s="159">
        <f>IF(SUM($W$6:$W167)+SUM($AE$6:$AE167)=0,0,1-X167-Y167-Z167-AA167-AB167-AC167)</f>
        <v>0</v>
      </c>
      <c r="AE167" s="160">
        <f>IF(AND($D167="S",$E167="T"),1,IF(AND($D167="B",$E167="A"),2,IF(AND($G167="G",$E167="A"),3,IF(AND($G167="G",$E167="D"),4,IF(AND($G167="R",$E167="A"),5,IF(AND($G167="R",$E167="D"),6,IF(AND($G167="C",$E167="A"),7,IF(AND($G167="C",$E167="D"),8,IF(AND($G167="L",$E167="A"),9,IF(AND($G167="L",$E167="D"),10,IF(AND($G167="O",$E167="A"),11,IF(AND($G167="O",$E167="D"),12,IF(AND($G167="V",$E167="A"),13,IF(AND($G167="V",$E167="D"),14,IF(AND($E167="A",$G167="B"),15,0)))))))))))))))</f>
        <v>0</v>
      </c>
      <c r="AF167" s="161">
        <f>IF(AND(D167="B",E167="H"),A167,IF(AND(G167="B",OR(E167="A",E167="D")),A167,0))</f>
        <v>0</v>
      </c>
    </row>
    <row r="168" ht="12.7" customHeight="1">
      <c r="A168" s="143">
        <f>IF($E168="H",-$F168,IF($E168="T",$F168,IF(AND($E168="A",$G168="B"),$F168,IF(AND(E168="D",G168="B"),F168*0.8,0))))</f>
        <v>0</v>
      </c>
      <c r="B168" s="144">
        <f>$B167-$A168</f>
        <v>0</v>
      </c>
      <c r="C168" s="144">
        <f>IF(OR($E168="Z",AND($E168="H",$D168="B")),$F168,IF(AND($D168="B",$E168="Ü"),-$F168,IF($E168="X",$F168*$AD168,IF(AND(E168="D",G168="B"),F168*0.2,IF(AND(D168="S",E168="H"),$F168*H168/100,0)))))</f>
        <v>0</v>
      </c>
      <c r="D168" s="145"/>
      <c r="E168" s="146"/>
      <c r="F168" s="147">
        <f>IF(AND(D168="G",E168="S"),ROUND(SUM($L$6:$L167)*H168/100,-2),IF(AND(D168="R",E168="S"),ROUND(SUM(N$6:N167)*H168/100,-2),IF(AND(D168="C",E168="S"),ROUND(SUM(P$6:P167)*H168/100,-2),IF(AND(D168="L",E168="S"),ROUND(SUM(R$6:R167)*H168/100,-2),IF(AND(D168="O",E168="S"),ROUND(SUM(T$6:T167)*H168/100,-2),IF(AND(D168="V",E168="S"),ROUND(SUM(V$6:V167)*H168/100,-2),IF(AND(D168="G",E168="Z"),ABS(ROUND(SUM(K$6:K167)*H168/100,-2)),IF(AND(D168="R",E168="Z"),ABS(ROUND(SUM(M$6:M167)*H168/100,-2)),IF(AND(D168="C",E168="Z"),ABS(ROUND(SUM(O$6:O167)*H168/100,-2)),IF(AND(D168="L",E168="Z"),ABS(ROUND(SUM(Q$6:Q167)*H168/100,-2)),IF(AND(D168="O",E168="Z"),ABS(ROUND(SUM(S$6:S167)*H168/100,-2)),IF(AND(D168="V",E168="Z"),ABS(ROUND(SUM(U$6:U167)*H168/100,-2)),IF(E168="X",ABS(ROUND(SUM(I$6:I167)*H168/100,-2)),IF(AND(D168="B",E168="H"),80000,0))))))))))))))</f>
        <v>0</v>
      </c>
      <c r="G168" s="148"/>
      <c r="H168" s="149">
        <f>IF(AND(E167="S"),H166,H167)</f>
        <v>5</v>
      </c>
      <c r="I168" s="144">
        <f>IF(AND($D168="S",$E168="H"),-$F168,IF(AND($D168="S",$E168="T"),$F168,0))</f>
        <v>0</v>
      </c>
      <c r="J168" s="150">
        <f>IF(AND($D168="S",OR($E168="Ü",$E168="T",$E168="A",$E168="D")),-$F168,IF(AND($G168="S",$E168="Ü"),$F168,IF(E168="S",$F168,IF(AND(D168="S",E168="H"),$F168*(100-H168)/100,IF(E168="X",-F168,0)))))</f>
        <v>0</v>
      </c>
      <c r="K168" s="151">
        <f>IF(AND($D168="G",$E168="H"),-$F168,IF(AND($D168="G",$E168="T"),$F168,0))</f>
        <v>0</v>
      </c>
      <c r="L168" s="152">
        <f>IF(AND($D168="G",$E168="H"),$F168,IF(AND($D168="G",NOT($E168="H")),-$F168,IF($G168="G",$F168,IF(AND($E168="B",NOT($D168="G")),$F168/($G$1-1),IF($E168="X",$F168*X168,0)))))</f>
        <v>0</v>
      </c>
      <c r="M168" s="153">
        <f>IF(AND($D168="R",$E168="H"),-$F168,IF(AND($D168="R",$E168="T"),$F168,0))</f>
        <v>0</v>
      </c>
      <c r="N168" s="152">
        <f>IF(AND($D168="R",$E168="H"),$F168,IF(AND($D168="R",NOT($E168="H")),-$F168,IF($G168="R",$F168,IF(AND($E168="B",NOT($D168="R")),$F168/($G$1-1),IF($E168="X",$F168*Y168,0)))))</f>
        <v>0</v>
      </c>
      <c r="O168" s="153">
        <f>IF(AND($D168="C",$E168="H"),-$F168,IF(AND($D168="C",$E168="T"),$F168,0))</f>
        <v>0</v>
      </c>
      <c r="P168" s="152">
        <f>IF($G$1&lt;3,0,IF(AND($D168="C",$E168="H"),$F168,IF(AND($D168="C",NOT($E168="H")),-$F168,IF($G168="C",$F168,IF(AND($E168="B",NOT($D168="C")),$F168/($G$1-1),IF($E168="X",$F168*Z168,0))))))</f>
        <v>0</v>
      </c>
      <c r="Q168" s="153">
        <f>IF(AND($D168="L",$E168="H"),-$F168,IF(AND($D168="L",$E168="T"),$F168,0))</f>
        <v>0</v>
      </c>
      <c r="R168" s="152">
        <f>IF($G$1&lt;4,0,IF(AND($D168="L",$E168="H"),$F168,IF(AND($D168="L",NOT($E168="H")),-$F168,IF($G168="L",$F168,IF(AND($E168="B",NOT($D168="L")),$F168/($G$1-1),IF($E168="X",$F168*AA168,0))))))</f>
        <v>0</v>
      </c>
      <c r="S168" s="153">
        <f>IF(AND($D168="O",$E168="H"),-$F168,IF(AND($D168="O",$E168="T"),$F168,0))</f>
        <v>0</v>
      </c>
      <c r="T168" s="152">
        <f>IF($G$1&lt;5,0,IF(AND($D168="O",$E168="H"),$F168,IF(AND($D168="O",NOT($E168="H")),-$F168,IF($G168="O",$F168,IF(AND($E168="B",NOT($D168="O")),$F168/($G$1-1),IF($E168="X",$F168*AB168,0))))))</f>
        <v>0</v>
      </c>
      <c r="U168" s="153">
        <f>IF(AND($D168="V",$E168="H"),-$F168,IF(AND($D168="V",$E168="T"),$F168,0))</f>
        <v>0</v>
      </c>
      <c r="V168" s="152">
        <f>IF($G$1&lt;6,0,IF(AND($D168="V",$E168="H"),$F168,IF(AND($D168="V",NOT($E168="H")),-$F168,IF($G168="V",$F168,IF(AND($E168="B",NOT($D168="V")),$F168/($G$1-1),IF($E168="X",($F168*AC168)-#REF!,0))))))</f>
        <v>0</v>
      </c>
      <c r="W168" s="154">
        <f>IF(AND(D168="S",E168="H"),1,IF(AND(D168="B",E168="H"),2,IF(AND(D168="G",E168="A"),3,IF(AND(D168="G",E168="D"),4,IF(AND(D168="R",E168="A"),5,IF(AND(D168="R",E168="D"),6,IF(AND(D168="C",E168="A"),7,IF(AND(D168="C",E168="D"),8,IF(AND(D168="L",E168="A"),9,IF(AND(D168="L",E168="D"),10,IF(AND(D168="O",E168="A"),11,IF(AND(D168="O",E168="D"),12,IF(AND(D168="V",E168="A"),13,IF(AND(D168="V",E168="D"),14,0))))))))))))))</f>
        <v>0</v>
      </c>
      <c r="X168" s="155">
        <f>IF(NOT(SUMIF($W$6:$W168,1,$I$6:$I168)=0),(SUMIF($W$6:$W168,3,$F$6:$F168)-SUMIF($AE$6:$AE168,3,$F$6:$F168))/ABS(SUMIF($W$6:$W168,1,$I$6:$I168)),0)</f>
        <v>0</v>
      </c>
      <c r="Y168" s="155">
        <f>IF(NOT(SUMIF($W$6:$W168,1,$I$6:$I168)=0),(SUMIF($W$6:$W168,5,$F$6:$F168)-SUMIF($AE$6:$AE168,5,$F$6:$F168))/ABS(SUMIF($W$6:$W168,1,$I$6:$I168)),0)</f>
        <v>0</v>
      </c>
      <c r="Z168" s="155">
        <f>IF(NOT(SUMIF($W$6:$W168,1,$I$6:$I168)=0),(SUMIF($W$6:$W168,7,$F$6:$F168)-SUMIF($AE$6:$AE168,7,$F$6:$F168))/ABS(SUMIF($W$6:$W168,1,$I$6:$I168)),0)</f>
        <v>0</v>
      </c>
      <c r="AA168" s="155">
        <f>IF(NOT(SUMIF($W$6:$W168,1,$I$6:$I168)=0),(SUMIF($W$6:$W168,9,$F$6:$F168)-SUMIF($AE$6:$AE168,9,$F$6:$F168))/ABS(SUMIF($W$6:$W168,1,$I$6:$I168)),0)</f>
        <v>0</v>
      </c>
      <c r="AB168" s="155">
        <f>IF(NOT(SUMIF($W$6:$W168,1,$I$6:$I168)=0),(SUMIF($W$6:$W168,11,$F$6:$F168)-SUMIF($AE$6:$AE168,11,$F$6:$F168))/ABS(SUMIF($W$6:$W168,1,$I$6:$I168)),0)</f>
        <v>0</v>
      </c>
      <c r="AC168" s="155">
        <f>IF(NOT(SUMIF($W$6:$W168,1,$I$6:$I168)=0),(SUMIF($W$6:$W168,13,$F$6:$F168)-SUMIF($AE$6:$AE168,13,$F$6:$F168))/ABS(SUMIF($W$6:$W168,1,$I$6:$I168)),0)</f>
        <v>0</v>
      </c>
      <c r="AD168" s="155">
        <f>IF(SUM($W$6:$W168)+SUM($AE$6:$AE168)=0,0,1-X168-Y168-Z168-AA168-AB168-AC168)</f>
        <v>0</v>
      </c>
      <c r="AE168" s="156">
        <f>IF(AND($D168="S",$E168="T"),1,IF(AND($D168="B",$E168="A"),2,IF(AND($G168="G",$E168="A"),3,IF(AND($G168="G",$E168="D"),4,IF(AND($G168="R",$E168="A"),5,IF(AND($G168="R",$E168="D"),6,IF(AND($G168="C",$E168="A"),7,IF(AND($G168="C",$E168="D"),8,IF(AND($G168="L",$E168="A"),9,IF(AND($G168="L",$E168="D"),10,IF(AND($G168="O",$E168="A"),11,IF(AND($G168="O",$E168="D"),12,IF(AND($G168="V",$E168="A"),13,IF(AND($G168="V",$E168="D"),14,IF(AND($E168="A",$G168="B"),15,0)))))))))))))))</f>
        <v>0</v>
      </c>
      <c r="AF168" s="157">
        <f>IF(AND(D168="B",E168="H"),A168,IF(AND(G168="B",OR(E168="A",E168="D")),A168,0))</f>
        <v>0</v>
      </c>
    </row>
    <row r="169" ht="12.7" customHeight="1">
      <c r="A169" s="143">
        <f>IF($E169="H",-$F169,IF($E169="T",$F169,IF(AND($E169="A",$G169="B"),$F169,IF(AND(E169="D",G169="B"),F169*0.8,0))))</f>
        <v>0</v>
      </c>
      <c r="B169" s="144">
        <f>$B168-$A169</f>
        <v>0</v>
      </c>
      <c r="C169" s="144">
        <f>IF(OR($E169="Z",AND($E169="H",$D169="B")),$F169,IF(AND($D169="B",$E169="Ü"),-$F169,IF($E169="X",$F169*$AD169,IF(AND(E169="D",G169="B"),F169*0.2,IF(AND(D169="S",E169="H"),$F169*H169/100,0)))))</f>
        <v>0</v>
      </c>
      <c r="D169" s="145"/>
      <c r="E169" s="146"/>
      <c r="F169" s="147">
        <f>IF(AND(D169="G",E169="S"),ROUND(SUM($L$6:$L168)*H169/100,-2),IF(AND(D169="R",E169="S"),ROUND(SUM(N$6:N168)*H169/100,-2),IF(AND(D169="C",E169="S"),ROUND(SUM(P$6:P168)*H169/100,-2),IF(AND(D169="L",E169="S"),ROUND(SUM(R$6:R168)*H169/100,-2),IF(AND(D169="O",E169="S"),ROUND(SUM(T$6:T168)*H169/100,-2),IF(AND(D169="V",E169="S"),ROUND(SUM(V$6:V168)*H169/100,-2),IF(AND(D169="G",E169="Z"),ABS(ROUND(SUM(K$6:K168)*H169/100,-2)),IF(AND(D169="R",E169="Z"),ABS(ROUND(SUM(M$6:M168)*H169/100,-2)),IF(AND(D169="C",E169="Z"),ABS(ROUND(SUM(O$6:O168)*H169/100,-2)),IF(AND(D169="L",E169="Z"),ABS(ROUND(SUM(Q$6:Q168)*H169/100,-2)),IF(AND(D169="O",E169="Z"),ABS(ROUND(SUM(S$6:S168)*H169/100,-2)),IF(AND(D169="V",E169="Z"),ABS(ROUND(SUM(U$6:U168)*H169/100,-2)),IF(E169="X",ABS(ROUND(SUM(I$6:I168)*H169/100,-2)),IF(AND(D169="B",E169="H"),80000,0))))))))))))))</f>
        <v>0</v>
      </c>
      <c r="G169" s="148"/>
      <c r="H169" s="149">
        <f>IF(AND(E168="S"),H167,H168)</f>
        <v>5</v>
      </c>
      <c r="I169" s="144">
        <f>IF(AND($D169="S",$E169="H"),-$F169,IF(AND($D169="S",$E169="T"),$F169,0))</f>
        <v>0</v>
      </c>
      <c r="J169" s="150">
        <f>IF(AND($D169="S",OR($E169="Ü",$E169="T",$E169="A",$E169="D")),-$F169,IF(AND($G169="S",$E169="Ü"),$F169,IF(E169="S",$F169,IF(AND(D169="S",E169="H"),$F169*(100-H169)/100,IF(E169="X",-F169,0)))))</f>
        <v>0</v>
      </c>
      <c r="K169" s="151">
        <f>IF(AND($D169="G",$E169="H"),-$F169,IF(AND($D169="G",$E169="T"),$F169,0))</f>
        <v>0</v>
      </c>
      <c r="L169" s="152">
        <f>IF(AND($D169="G",$E169="H"),$F169,IF(AND($D169="G",NOT($E169="H")),-$F169,IF($G169="G",$F169,IF(AND($E169="B",NOT($D169="G")),$F169/($G$1-1),IF($E169="X",$F169*X169,0)))))</f>
        <v>0</v>
      </c>
      <c r="M169" s="153">
        <f>IF(AND($D169="R",$E169="H"),-$F169,IF(AND($D169="R",$E169="T"),$F169,0))</f>
        <v>0</v>
      </c>
      <c r="N169" s="152">
        <f>IF(AND($D169="R",$E169="H"),$F169,IF(AND($D169="R",NOT($E169="H")),-$F169,IF($G169="R",$F169,IF(AND($E169="B",NOT($D169="R")),$F169/($G$1-1),IF($E169="X",$F169*Y169,0)))))</f>
        <v>0</v>
      </c>
      <c r="O169" s="153">
        <f>IF(AND($D169="C",$E169="H"),-$F169,IF(AND($D169="C",$E169="T"),$F169,0))</f>
        <v>0</v>
      </c>
      <c r="P169" s="152">
        <f>IF($G$1&lt;3,0,IF(AND($D169="C",$E169="H"),$F169,IF(AND($D169="C",NOT($E169="H")),-$F169,IF($G169="C",$F169,IF(AND($E169="B",NOT($D169="C")),$F169/($G$1-1),IF($E169="X",$F169*Z169,0))))))</f>
        <v>0</v>
      </c>
      <c r="Q169" s="153">
        <f>IF(AND($D169="L",$E169="H"),-$F169,IF(AND($D169="L",$E169="T"),$F169,0))</f>
        <v>0</v>
      </c>
      <c r="R169" s="152">
        <f>IF($G$1&lt;4,0,IF(AND($D169="L",$E169="H"),$F169,IF(AND($D169="L",NOT($E169="H")),-$F169,IF($G169="L",$F169,IF(AND($E169="B",NOT($D169="L")),$F169/($G$1-1),IF($E169="X",$F169*AA169,0))))))</f>
        <v>0</v>
      </c>
      <c r="S169" s="153">
        <f>IF(AND($D169="O",$E169="H"),-$F169,IF(AND($D169="O",$E169="T"),$F169,0))</f>
        <v>0</v>
      </c>
      <c r="T169" s="152">
        <f>IF($G$1&lt;5,0,IF(AND($D169="O",$E169="H"),$F169,IF(AND($D169="O",NOT($E169="H")),-$F169,IF($G169="O",$F169,IF(AND($E169="B",NOT($D169="O")),$F169/($G$1-1),IF($E169="X",$F169*AB169,0))))))</f>
        <v>0</v>
      </c>
      <c r="U169" s="153">
        <f>IF(AND($D169="V",$E169="H"),-$F169,IF(AND($D169="V",$E169="T"),$F169,0))</f>
        <v>0</v>
      </c>
      <c r="V169" s="152">
        <f>IF($G$1&lt;6,0,IF(AND($D169="V",$E169="H"),$F169,IF(AND($D169="V",NOT($E169="H")),-$F169,IF($G169="V",$F169,IF(AND($E169="B",NOT($D169="V")),$F169/($G$1-1),IF($E169="X",($F169*AC169)-#REF!,0))))))</f>
        <v>0</v>
      </c>
      <c r="W169" s="158">
        <f>IF(AND(D169="S",E169="H"),1,IF(AND(D169="B",E169="H"),2,IF(AND(D169="G",E169="A"),3,IF(AND(D169="G",E169="D"),4,IF(AND(D169="R",E169="A"),5,IF(AND(D169="R",E169="D"),6,IF(AND(D169="C",E169="A"),7,IF(AND(D169="C",E169="D"),8,IF(AND(D169="L",E169="A"),9,IF(AND(D169="L",E169="D"),10,IF(AND(D169="O",E169="A"),11,IF(AND(D169="O",E169="D"),12,IF(AND(D169="V",E169="A"),13,IF(AND(D169="V",E169="D"),14,0))))))))))))))</f>
        <v>0</v>
      </c>
      <c r="X169" s="159">
        <f>IF(NOT(SUMIF($W$6:$W169,1,$I$6:$I169)=0),(SUMIF($W$6:$W169,3,$F$6:$F169)-SUMIF($AE$6:$AE169,3,$F$6:$F169))/ABS(SUMIF($W$6:$W169,1,$I$6:$I169)),0)</f>
        <v>0</v>
      </c>
      <c r="Y169" s="159">
        <f>IF(NOT(SUMIF($W$6:$W169,1,$I$6:$I169)=0),(SUMIF($W$6:$W169,5,$F$6:$F169)-SUMIF($AE$6:$AE169,5,$F$6:$F169))/ABS(SUMIF($W$6:$W169,1,$I$6:$I169)),0)</f>
        <v>0</v>
      </c>
      <c r="Z169" s="159">
        <f>IF(NOT(SUMIF($W$6:$W169,1,$I$6:$I169)=0),(SUMIF($W$6:$W169,7,$F$6:$F169)-SUMIF($AE$6:$AE169,7,$F$6:$F169))/ABS(SUMIF($W$6:$W169,1,$I$6:$I169)),0)</f>
        <v>0</v>
      </c>
      <c r="AA169" s="159">
        <f>IF(NOT(SUMIF($W$6:$W169,1,$I$6:$I169)=0),(SUMIF($W$6:$W169,9,$F$6:$F169)-SUMIF($AE$6:$AE169,9,$F$6:$F169))/ABS(SUMIF($W$6:$W169,1,$I$6:$I169)),0)</f>
        <v>0</v>
      </c>
      <c r="AB169" s="159">
        <f>IF(NOT(SUMIF($W$6:$W169,1,$I$6:$I169)=0),(SUMIF($W$6:$W169,11,$F$6:$F169)-SUMIF($AE$6:$AE169,11,$F$6:$F169))/ABS(SUMIF($W$6:$W169,1,$I$6:$I169)),0)</f>
        <v>0</v>
      </c>
      <c r="AC169" s="159">
        <f>IF(NOT(SUMIF($W$6:$W169,1,$I$6:$I169)=0),(SUMIF($W$6:$W169,13,$F$6:$F169)-SUMIF($AE$6:$AE169,13,$F$6:$F169))/ABS(SUMIF($W$6:$W169,1,$I$6:$I169)),0)</f>
        <v>0</v>
      </c>
      <c r="AD169" s="159">
        <f>IF(SUM($W$6:$W169)+SUM($AE$6:$AE169)=0,0,1-X169-Y169-Z169-AA169-AB169-AC169)</f>
        <v>0</v>
      </c>
      <c r="AE169" s="160">
        <f>IF(AND($D169="S",$E169="T"),1,IF(AND($D169="B",$E169="A"),2,IF(AND($G169="G",$E169="A"),3,IF(AND($G169="G",$E169="D"),4,IF(AND($G169="R",$E169="A"),5,IF(AND($G169="R",$E169="D"),6,IF(AND($G169="C",$E169="A"),7,IF(AND($G169="C",$E169="D"),8,IF(AND($G169="L",$E169="A"),9,IF(AND($G169="L",$E169="D"),10,IF(AND($G169="O",$E169="A"),11,IF(AND($G169="O",$E169="D"),12,IF(AND($G169="V",$E169="A"),13,IF(AND($G169="V",$E169="D"),14,IF(AND($E169="A",$G169="B"),15,0)))))))))))))))</f>
        <v>0</v>
      </c>
      <c r="AF169" s="161">
        <f>IF(AND(D169="B",E169="H"),A169,IF(AND(G169="B",OR(E169="A",E169="D")),A169,0))</f>
        <v>0</v>
      </c>
    </row>
    <row r="170" ht="12.7" customHeight="1">
      <c r="A170" s="143">
        <f>IF($E170="H",-$F170,IF($E170="T",$F170,IF(AND($E170="A",$G170="B"),$F170,IF(AND(E170="D",G170="B"),F170*0.8,0))))</f>
        <v>0</v>
      </c>
      <c r="B170" s="144">
        <f>$B169-$A170</f>
        <v>0</v>
      </c>
      <c r="C170" s="144">
        <f>IF(OR($E170="Z",AND($E170="H",$D170="B")),$F170,IF(AND($D170="B",$E170="Ü"),-$F170,IF($E170="X",$F170*$AD170,IF(AND(E170="D",G170="B"),F170*0.2,IF(AND(D170="S",E170="H"),$F170*H170/100,0)))))</f>
        <v>0</v>
      </c>
      <c r="D170" s="145"/>
      <c r="E170" s="146"/>
      <c r="F170" s="147">
        <f>IF(AND(D170="G",E170="S"),ROUND(SUM($L$6:$L169)*H170/100,-2),IF(AND(D170="R",E170="S"),ROUND(SUM(N$6:N169)*H170/100,-2),IF(AND(D170="C",E170="S"),ROUND(SUM(P$6:P169)*H170/100,-2),IF(AND(D170="L",E170="S"),ROUND(SUM(R$6:R169)*H170/100,-2),IF(AND(D170="O",E170="S"),ROUND(SUM(T$6:T169)*H170/100,-2),IF(AND(D170="V",E170="S"),ROUND(SUM(V$6:V169)*H170/100,-2),IF(AND(D170="G",E170="Z"),ABS(ROUND(SUM(K$6:K169)*H170/100,-2)),IF(AND(D170="R",E170="Z"),ABS(ROUND(SUM(M$6:M169)*H170/100,-2)),IF(AND(D170="C",E170="Z"),ABS(ROUND(SUM(O$6:O169)*H170/100,-2)),IF(AND(D170="L",E170="Z"),ABS(ROUND(SUM(Q$6:Q169)*H170/100,-2)),IF(AND(D170="O",E170="Z"),ABS(ROUND(SUM(S$6:S169)*H170/100,-2)),IF(AND(D170="V",E170="Z"),ABS(ROUND(SUM(U$6:U169)*H170/100,-2)),IF(E170="X",ABS(ROUND(SUM(I$6:I169)*H170/100,-2)),IF(AND(D170="B",E170="H"),80000,0))))))))))))))</f>
        <v>0</v>
      </c>
      <c r="G170" s="148"/>
      <c r="H170" s="149">
        <f>IF(AND(E169="S"),H168,H169)</f>
        <v>5</v>
      </c>
      <c r="I170" s="144">
        <f>IF(AND($D170="S",$E170="H"),-$F170,IF(AND($D170="S",$E170="T"),$F170,0))</f>
        <v>0</v>
      </c>
      <c r="J170" s="150">
        <f>IF(AND($D170="S",OR($E170="Ü",$E170="T",$E170="A",$E170="D")),-$F170,IF(AND($G170="S",$E170="Ü"),$F170,IF(E170="S",$F170,IF(AND(D170="S",E170="H"),$F170*(100-H170)/100,IF(E170="X",-F170,0)))))</f>
        <v>0</v>
      </c>
      <c r="K170" s="151">
        <f>IF(AND($D170="G",$E170="H"),-$F170,IF(AND($D170="G",$E170="T"),$F170,0))</f>
        <v>0</v>
      </c>
      <c r="L170" s="152">
        <f>IF(AND($D170="G",$E170="H"),$F170,IF(AND($D170="G",NOT($E170="H")),-$F170,IF($G170="G",$F170,IF(AND($E170="B",NOT($D170="G")),$F170/($G$1-1),IF($E170="X",$F170*X170,0)))))</f>
        <v>0</v>
      </c>
      <c r="M170" s="153">
        <f>IF(AND($D170="R",$E170="H"),-$F170,IF(AND($D170="R",$E170="T"),$F170,0))</f>
        <v>0</v>
      </c>
      <c r="N170" s="152">
        <f>IF(AND($D170="R",$E170="H"),$F170,IF(AND($D170="R",NOT($E170="H")),-$F170,IF($G170="R",$F170,IF(AND($E170="B",NOT($D170="R")),$F170/($G$1-1),IF($E170="X",$F170*Y170,0)))))</f>
        <v>0</v>
      </c>
      <c r="O170" s="153">
        <f>IF(AND($D170="C",$E170="H"),-$F170,IF(AND($D170="C",$E170="T"),$F170,0))</f>
        <v>0</v>
      </c>
      <c r="P170" s="152">
        <f>IF($G$1&lt;3,0,IF(AND($D170="C",$E170="H"),$F170,IF(AND($D170="C",NOT($E170="H")),-$F170,IF($G170="C",$F170,IF(AND($E170="B",NOT($D170="C")),$F170/($G$1-1),IF($E170="X",$F170*Z170,0))))))</f>
        <v>0</v>
      </c>
      <c r="Q170" s="153">
        <f>IF(AND($D170="L",$E170="H"),-$F170,IF(AND($D170="L",$E170="T"),$F170,0))</f>
        <v>0</v>
      </c>
      <c r="R170" s="152">
        <f>IF($G$1&lt;4,0,IF(AND($D170="L",$E170="H"),$F170,IF(AND($D170="L",NOT($E170="H")),-$F170,IF($G170="L",$F170,IF(AND($E170="B",NOT($D170="L")),$F170/($G$1-1),IF($E170="X",$F170*AA170,0))))))</f>
        <v>0</v>
      </c>
      <c r="S170" s="153">
        <f>IF(AND($D170="O",$E170="H"),-$F170,IF(AND($D170="O",$E170="T"),$F170,0))</f>
        <v>0</v>
      </c>
      <c r="T170" s="152">
        <f>IF($G$1&lt;5,0,IF(AND($D170="O",$E170="H"),$F170,IF(AND($D170="O",NOT($E170="H")),-$F170,IF($G170="O",$F170,IF(AND($E170="B",NOT($D170="O")),$F170/($G$1-1),IF($E170="X",$F170*AB170,0))))))</f>
        <v>0</v>
      </c>
      <c r="U170" s="153">
        <f>IF(AND($D170="V",$E170="H"),-$F170,IF(AND($D170="V",$E170="T"),$F170,0))</f>
        <v>0</v>
      </c>
      <c r="V170" s="152">
        <f>IF($G$1&lt;6,0,IF(AND($D170="V",$E170="H"),$F170,IF(AND($D170="V",NOT($E170="H")),-$F170,IF($G170="V",$F170,IF(AND($E170="B",NOT($D170="V")),$F170/($G$1-1),IF($E170="X",($F170*AC170)-#REF!,0))))))</f>
        <v>0</v>
      </c>
      <c r="W170" s="154">
        <f>IF(AND(D170="S",E170="H"),1,IF(AND(D170="B",E170="H"),2,IF(AND(D170="G",E170="A"),3,IF(AND(D170="G",E170="D"),4,IF(AND(D170="R",E170="A"),5,IF(AND(D170="R",E170="D"),6,IF(AND(D170="C",E170="A"),7,IF(AND(D170="C",E170="D"),8,IF(AND(D170="L",E170="A"),9,IF(AND(D170="L",E170="D"),10,IF(AND(D170="O",E170="A"),11,IF(AND(D170="O",E170="D"),12,IF(AND(D170="V",E170="A"),13,IF(AND(D170="V",E170="D"),14,0))))))))))))))</f>
        <v>0</v>
      </c>
      <c r="X170" s="155">
        <f>IF(NOT(SUMIF($W$6:$W170,1,$I$6:$I170)=0),(SUMIF($W$6:$W170,3,$F$6:$F170)-SUMIF($AE$6:$AE170,3,$F$6:$F170))/ABS(SUMIF($W$6:$W170,1,$I$6:$I170)),0)</f>
        <v>0</v>
      </c>
      <c r="Y170" s="155">
        <f>IF(NOT(SUMIF($W$6:$W170,1,$I$6:$I170)=0),(SUMIF($W$6:$W170,5,$F$6:$F170)-SUMIF($AE$6:$AE170,5,$F$6:$F170))/ABS(SUMIF($W$6:$W170,1,$I$6:$I170)),0)</f>
        <v>0</v>
      </c>
      <c r="Z170" s="155">
        <f>IF(NOT(SUMIF($W$6:$W170,1,$I$6:$I170)=0),(SUMIF($W$6:$W170,7,$F$6:$F170)-SUMIF($AE$6:$AE170,7,$F$6:$F170))/ABS(SUMIF($W$6:$W170,1,$I$6:$I170)),0)</f>
        <v>0</v>
      </c>
      <c r="AA170" s="155">
        <f>IF(NOT(SUMIF($W$6:$W170,1,$I$6:$I170)=0),(SUMIF($W$6:$W170,9,$F$6:$F170)-SUMIF($AE$6:$AE170,9,$F$6:$F170))/ABS(SUMIF($W$6:$W170,1,$I$6:$I170)),0)</f>
        <v>0</v>
      </c>
      <c r="AB170" s="155">
        <f>IF(NOT(SUMIF($W$6:$W170,1,$I$6:$I170)=0),(SUMIF($W$6:$W170,11,$F$6:$F170)-SUMIF($AE$6:$AE170,11,$F$6:$F170))/ABS(SUMIF($W$6:$W170,1,$I$6:$I170)),0)</f>
        <v>0</v>
      </c>
      <c r="AC170" s="155">
        <f>IF(NOT(SUMIF($W$6:$W170,1,$I$6:$I170)=0),(SUMIF($W$6:$W170,13,$F$6:$F170)-SUMIF($AE$6:$AE170,13,$F$6:$F170))/ABS(SUMIF($W$6:$W170,1,$I$6:$I170)),0)</f>
        <v>0</v>
      </c>
      <c r="AD170" s="155">
        <f>IF(SUM($W$6:$W170)+SUM($AE$6:$AE170)=0,0,1-X170-Y170-Z170-AA170-AB170-AC170)</f>
        <v>0</v>
      </c>
      <c r="AE170" s="156">
        <f>IF(AND($D170="S",$E170="T"),1,IF(AND($D170="B",$E170="A"),2,IF(AND($G170="G",$E170="A"),3,IF(AND($G170="G",$E170="D"),4,IF(AND($G170="R",$E170="A"),5,IF(AND($G170="R",$E170="D"),6,IF(AND($G170="C",$E170="A"),7,IF(AND($G170="C",$E170="D"),8,IF(AND($G170="L",$E170="A"),9,IF(AND($G170="L",$E170="D"),10,IF(AND($G170="O",$E170="A"),11,IF(AND($G170="O",$E170="D"),12,IF(AND($G170="V",$E170="A"),13,IF(AND($G170="V",$E170="D"),14,IF(AND($E170="A",$G170="B"),15,0)))))))))))))))</f>
        <v>0</v>
      </c>
      <c r="AF170" s="157">
        <f>IF(AND(D170="B",E170="H"),A170,IF(AND(G170="B",OR(E170="A",E170="D")),A170,0))</f>
        <v>0</v>
      </c>
    </row>
    <row r="171" ht="12.7" customHeight="1">
      <c r="A171" s="143">
        <f>IF($E171="H",-$F171,IF($E171="T",$F171,IF(AND($E171="A",$G171="B"),$F171,IF(AND(E171="D",G171="B"),F171*0.8,0))))</f>
        <v>0</v>
      </c>
      <c r="B171" s="144">
        <f>$B170-$A171</f>
        <v>0</v>
      </c>
      <c r="C171" s="144">
        <f>IF(OR($E171="Z",AND($E171="H",$D171="B")),$F171,IF(AND($D171="B",$E171="Ü"),-$F171,IF($E171="X",$F171*$AD171,IF(AND(E171="D",G171="B"),F171*0.2,IF(AND(D171="S",E171="H"),$F171*H171/100,0)))))</f>
        <v>0</v>
      </c>
      <c r="D171" s="145"/>
      <c r="E171" s="146"/>
      <c r="F171" s="147">
        <f>IF(AND(D171="G",E171="S"),ROUND(SUM($L$6:$L170)*H171/100,-2),IF(AND(D171="R",E171="S"),ROUND(SUM(N$6:N170)*H171/100,-2),IF(AND(D171="C",E171="S"),ROUND(SUM(P$6:P170)*H171/100,-2),IF(AND(D171="L",E171="S"),ROUND(SUM(R$6:R170)*H171/100,-2),IF(AND(D171="O",E171="S"),ROUND(SUM(T$6:T170)*H171/100,-2),IF(AND(D171="V",E171="S"),ROUND(SUM(V$6:V170)*H171/100,-2),IF(AND(D171="G",E171="Z"),ABS(ROUND(SUM(K$6:K170)*H171/100,-2)),IF(AND(D171="R",E171="Z"),ABS(ROUND(SUM(M$6:M170)*H171/100,-2)),IF(AND(D171="C",E171="Z"),ABS(ROUND(SUM(O$6:O170)*H171/100,-2)),IF(AND(D171="L",E171="Z"),ABS(ROUND(SUM(Q$6:Q170)*H171/100,-2)),IF(AND(D171="O",E171="Z"),ABS(ROUND(SUM(S$6:S170)*H171/100,-2)),IF(AND(D171="V",E171="Z"),ABS(ROUND(SUM(U$6:U170)*H171/100,-2)),IF(E171="X",ABS(ROUND(SUM(I$6:I170)*H171/100,-2)),IF(AND(D171="B",E171="H"),80000,0))))))))))))))</f>
        <v>0</v>
      </c>
      <c r="G171" s="148"/>
      <c r="H171" s="149">
        <f>IF(AND(E170="S"),H169,H170)</f>
        <v>5</v>
      </c>
      <c r="I171" s="144">
        <f>IF(AND($D171="S",$E171="H"),-$F171,IF(AND($D171="S",$E171="T"),$F171,0))</f>
        <v>0</v>
      </c>
      <c r="J171" s="150">
        <f>IF(AND($D171="S",OR($E171="Ü",$E171="T",$E171="A",$E171="D")),-$F171,IF(AND($G171="S",$E171="Ü"),$F171,IF(E171="S",$F171,IF(AND(D171="S",E171="H"),$F171*(100-H171)/100,IF(E171="X",-F171,0)))))</f>
        <v>0</v>
      </c>
      <c r="K171" s="151">
        <f>IF(AND($D171="G",$E171="H"),-$F171,IF(AND($D171="G",$E171="T"),$F171,0))</f>
        <v>0</v>
      </c>
      <c r="L171" s="152">
        <f>IF(AND($D171="G",$E171="H"),$F171,IF(AND($D171="G",NOT($E171="H")),-$F171,IF($G171="G",$F171,IF(AND($E171="B",NOT($D171="G")),$F171/($G$1-1),IF($E171="X",$F171*X171,0)))))</f>
        <v>0</v>
      </c>
      <c r="M171" s="153">
        <f>IF(AND($D171="R",$E171="H"),-$F171,IF(AND($D171="R",$E171="T"),$F171,0))</f>
        <v>0</v>
      </c>
      <c r="N171" s="152">
        <f>IF(AND($D171="R",$E171="H"),$F171,IF(AND($D171="R",NOT($E171="H")),-$F171,IF($G171="R",$F171,IF(AND($E171="B",NOT($D171="R")),$F171/($G$1-1),IF($E171="X",$F171*Y171,0)))))</f>
        <v>0</v>
      </c>
      <c r="O171" s="153">
        <f>IF(AND($D171="C",$E171="H"),-$F171,IF(AND($D171="C",$E171="T"),$F171,0))</f>
        <v>0</v>
      </c>
      <c r="P171" s="152">
        <f>IF($G$1&lt;3,0,IF(AND($D171="C",$E171="H"),$F171,IF(AND($D171="C",NOT($E171="H")),-$F171,IF($G171="C",$F171,IF(AND($E171="B",NOT($D171="C")),$F171/($G$1-1),IF($E171="X",$F171*Z171,0))))))</f>
        <v>0</v>
      </c>
      <c r="Q171" s="153">
        <f>IF(AND($D171="L",$E171="H"),-$F171,IF(AND($D171="L",$E171="T"),$F171,0))</f>
        <v>0</v>
      </c>
      <c r="R171" s="152">
        <f>IF($G$1&lt;4,0,IF(AND($D171="L",$E171="H"),$F171,IF(AND($D171="L",NOT($E171="H")),-$F171,IF($G171="L",$F171,IF(AND($E171="B",NOT($D171="L")),$F171/($G$1-1),IF($E171="X",$F171*AA171,0))))))</f>
        <v>0</v>
      </c>
      <c r="S171" s="153">
        <f>IF(AND($D171="O",$E171="H"),-$F171,IF(AND($D171="O",$E171="T"),$F171,0))</f>
        <v>0</v>
      </c>
      <c r="T171" s="152">
        <f>IF($G$1&lt;5,0,IF(AND($D171="O",$E171="H"),$F171,IF(AND($D171="O",NOT($E171="H")),-$F171,IF($G171="O",$F171,IF(AND($E171="B",NOT($D171="O")),$F171/($G$1-1),IF($E171="X",$F171*AB171,0))))))</f>
        <v>0</v>
      </c>
      <c r="U171" s="153">
        <f>IF(AND($D171="V",$E171="H"),-$F171,IF(AND($D171="V",$E171="T"),$F171,0))</f>
        <v>0</v>
      </c>
      <c r="V171" s="152">
        <f>IF($G$1&lt;6,0,IF(AND($D171="V",$E171="H"),$F171,IF(AND($D171="V",NOT($E171="H")),-$F171,IF($G171="V",$F171,IF(AND($E171="B",NOT($D171="V")),$F171/($G$1-1),IF($E171="X",($F171*AC171)-#REF!,0))))))</f>
        <v>0</v>
      </c>
      <c r="W171" s="158">
        <f>IF(AND(D171="S",E171="H"),1,IF(AND(D171="B",E171="H"),2,IF(AND(D171="G",E171="A"),3,IF(AND(D171="G",E171="D"),4,IF(AND(D171="R",E171="A"),5,IF(AND(D171="R",E171="D"),6,IF(AND(D171="C",E171="A"),7,IF(AND(D171="C",E171="D"),8,IF(AND(D171="L",E171="A"),9,IF(AND(D171="L",E171="D"),10,IF(AND(D171="O",E171="A"),11,IF(AND(D171="O",E171="D"),12,IF(AND(D171="V",E171="A"),13,IF(AND(D171="V",E171="D"),14,0))))))))))))))</f>
        <v>0</v>
      </c>
      <c r="X171" s="159">
        <f>IF(NOT(SUMIF($W$6:$W171,1,$I$6:$I171)=0),(SUMIF($W$6:$W171,3,$F$6:$F171)-SUMIF($AE$6:$AE171,3,$F$6:$F171))/ABS(SUMIF($W$6:$W171,1,$I$6:$I171)),0)</f>
        <v>0</v>
      </c>
      <c r="Y171" s="159">
        <f>IF(NOT(SUMIF($W$6:$W171,1,$I$6:$I171)=0),(SUMIF($W$6:$W171,5,$F$6:$F171)-SUMIF($AE$6:$AE171,5,$F$6:$F171))/ABS(SUMIF($W$6:$W171,1,$I$6:$I171)),0)</f>
        <v>0</v>
      </c>
      <c r="Z171" s="159">
        <f>IF(NOT(SUMIF($W$6:$W171,1,$I$6:$I171)=0),(SUMIF($W$6:$W171,7,$F$6:$F171)-SUMIF($AE$6:$AE171,7,$F$6:$F171))/ABS(SUMIF($W$6:$W171,1,$I$6:$I171)),0)</f>
        <v>0</v>
      </c>
      <c r="AA171" s="159">
        <f>IF(NOT(SUMIF($W$6:$W171,1,$I$6:$I171)=0),(SUMIF($W$6:$W171,9,$F$6:$F171)-SUMIF($AE$6:$AE171,9,$F$6:$F171))/ABS(SUMIF($W$6:$W171,1,$I$6:$I171)),0)</f>
        <v>0</v>
      </c>
      <c r="AB171" s="159">
        <f>IF(NOT(SUMIF($W$6:$W171,1,$I$6:$I171)=0),(SUMIF($W$6:$W171,11,$F$6:$F171)-SUMIF($AE$6:$AE171,11,$F$6:$F171))/ABS(SUMIF($W$6:$W171,1,$I$6:$I171)),0)</f>
        <v>0</v>
      </c>
      <c r="AC171" s="159">
        <f>IF(NOT(SUMIF($W$6:$W171,1,$I$6:$I171)=0),(SUMIF($W$6:$W171,13,$F$6:$F171)-SUMIF($AE$6:$AE171,13,$F$6:$F171))/ABS(SUMIF($W$6:$W171,1,$I$6:$I171)),0)</f>
        <v>0</v>
      </c>
      <c r="AD171" s="159">
        <f>IF(SUM($W$6:$W171)+SUM($AE$6:$AE171)=0,0,1-X171-Y171-Z171-AA171-AB171-AC171)</f>
        <v>0</v>
      </c>
      <c r="AE171" s="160">
        <f>IF(AND($D171="S",$E171="T"),1,IF(AND($D171="B",$E171="A"),2,IF(AND($G171="G",$E171="A"),3,IF(AND($G171="G",$E171="D"),4,IF(AND($G171="R",$E171="A"),5,IF(AND($G171="R",$E171="D"),6,IF(AND($G171="C",$E171="A"),7,IF(AND($G171="C",$E171="D"),8,IF(AND($G171="L",$E171="A"),9,IF(AND($G171="L",$E171="D"),10,IF(AND($G171="O",$E171="A"),11,IF(AND($G171="O",$E171="D"),12,IF(AND($G171="V",$E171="A"),13,IF(AND($G171="V",$E171="D"),14,IF(AND($E171="A",$G171="B"),15,0)))))))))))))))</f>
        <v>0</v>
      </c>
      <c r="AF171" s="161">
        <f>IF(AND(D171="B",E171="H"),A171,IF(AND(G171="B",OR(E171="A",E171="D")),A171,0))</f>
        <v>0</v>
      </c>
    </row>
    <row r="172" ht="12.7" customHeight="1">
      <c r="A172" s="143">
        <f>IF($E172="H",-$F172,IF($E172="T",$F172,IF(AND($E172="A",$G172="B"),$F172,IF(AND(E172="D",G172="B"),F172*0.8,0))))</f>
        <v>0</v>
      </c>
      <c r="B172" s="144">
        <f>$B171-$A172</f>
        <v>0</v>
      </c>
      <c r="C172" s="144">
        <f>IF(OR($E172="Z",AND($E172="H",$D172="B")),$F172,IF(AND($D172="B",$E172="Ü"),-$F172,IF($E172="X",$F172*$AD172,IF(AND(E172="D",G172="B"),F172*0.2,IF(AND(D172="S",E172="H"),$F172*H172/100,0)))))</f>
        <v>0</v>
      </c>
      <c r="D172" s="145"/>
      <c r="E172" s="146"/>
      <c r="F172" s="147">
        <f>IF(AND(D172="G",E172="S"),ROUND(SUM($L$6:$L171)*H172/100,-2),IF(AND(D172="R",E172="S"),ROUND(SUM(N$6:N171)*H172/100,-2),IF(AND(D172="C",E172="S"),ROUND(SUM(P$6:P171)*H172/100,-2),IF(AND(D172="L",E172="S"),ROUND(SUM(R$6:R171)*H172/100,-2),IF(AND(D172="O",E172="S"),ROUND(SUM(T$6:T171)*H172/100,-2),IF(AND(D172="V",E172="S"),ROUND(SUM(V$6:V171)*H172/100,-2),IF(AND(D172="G",E172="Z"),ABS(ROUND(SUM(K$6:K171)*H172/100,-2)),IF(AND(D172="R",E172="Z"),ABS(ROUND(SUM(M$6:M171)*H172/100,-2)),IF(AND(D172="C",E172="Z"),ABS(ROUND(SUM(O$6:O171)*H172/100,-2)),IF(AND(D172="L",E172="Z"),ABS(ROUND(SUM(Q$6:Q171)*H172/100,-2)),IF(AND(D172="O",E172="Z"),ABS(ROUND(SUM(S$6:S171)*H172/100,-2)),IF(AND(D172="V",E172="Z"),ABS(ROUND(SUM(U$6:U171)*H172/100,-2)),IF(E172="X",ABS(ROUND(SUM(I$6:I171)*H172/100,-2)),IF(AND(D172="B",E172="H"),80000,0))))))))))))))</f>
        <v>0</v>
      </c>
      <c r="G172" s="148"/>
      <c r="H172" s="149">
        <f>IF(AND(E171="S"),H170,H171)</f>
        <v>5</v>
      </c>
      <c r="I172" s="144">
        <f>IF(AND($D172="S",$E172="H"),-$F172,IF(AND($D172="S",$E172="T"),$F172,0))</f>
        <v>0</v>
      </c>
      <c r="J172" s="150">
        <f>IF(AND($D172="S",OR($E172="Ü",$E172="T",$E172="A",$E172="D")),-$F172,IF(AND($G172="S",$E172="Ü"),$F172,IF(E172="S",$F172,IF(AND(D172="S",E172="H"),$F172*(100-H172)/100,IF(E172="X",-F172,0)))))</f>
        <v>0</v>
      </c>
      <c r="K172" s="151">
        <f>IF(AND($D172="G",$E172="H"),-$F172,IF(AND($D172="G",$E172="T"),$F172,0))</f>
        <v>0</v>
      </c>
      <c r="L172" s="152">
        <f>IF(AND($D172="G",$E172="H"),$F172,IF(AND($D172="G",NOT($E172="H")),-$F172,IF($G172="G",$F172,IF(AND($E172="B",NOT($D172="G")),$F172/($G$1-1),IF($E172="X",$F172*X172,0)))))</f>
        <v>0</v>
      </c>
      <c r="M172" s="153">
        <f>IF(AND($D172="R",$E172="H"),-$F172,IF(AND($D172="R",$E172="T"),$F172,0))</f>
        <v>0</v>
      </c>
      <c r="N172" s="152">
        <f>IF(AND($D172="R",$E172="H"),$F172,IF(AND($D172="R",NOT($E172="H")),-$F172,IF($G172="R",$F172,IF(AND($E172="B",NOT($D172="R")),$F172/($G$1-1),IF($E172="X",$F172*Y172,0)))))</f>
        <v>0</v>
      </c>
      <c r="O172" s="153">
        <f>IF(AND($D172="C",$E172="H"),-$F172,IF(AND($D172="C",$E172="T"),$F172,0))</f>
        <v>0</v>
      </c>
      <c r="P172" s="152">
        <f>IF($G$1&lt;3,0,IF(AND($D172="C",$E172="H"),$F172,IF(AND($D172="C",NOT($E172="H")),-$F172,IF($G172="C",$F172,IF(AND($E172="B",NOT($D172="C")),$F172/($G$1-1),IF($E172="X",$F172*Z172,0))))))</f>
        <v>0</v>
      </c>
      <c r="Q172" s="153">
        <f>IF(AND($D172="L",$E172="H"),-$F172,IF(AND($D172="L",$E172="T"),$F172,0))</f>
        <v>0</v>
      </c>
      <c r="R172" s="152">
        <f>IF($G$1&lt;4,0,IF(AND($D172="L",$E172="H"),$F172,IF(AND($D172="L",NOT($E172="H")),-$F172,IF($G172="L",$F172,IF(AND($E172="B",NOT($D172="L")),$F172/($G$1-1),IF($E172="X",$F172*AA172,0))))))</f>
        <v>0</v>
      </c>
      <c r="S172" s="153">
        <f>IF(AND($D172="O",$E172="H"),-$F172,IF(AND($D172="O",$E172="T"),$F172,0))</f>
        <v>0</v>
      </c>
      <c r="T172" s="152">
        <f>IF($G$1&lt;5,0,IF(AND($D172="O",$E172="H"),$F172,IF(AND($D172="O",NOT($E172="H")),-$F172,IF($G172="O",$F172,IF(AND($E172="B",NOT($D172="O")),$F172/($G$1-1),IF($E172="X",$F172*AB172,0))))))</f>
        <v>0</v>
      </c>
      <c r="U172" s="153">
        <f>IF(AND($D172="V",$E172="H"),-$F172,IF(AND($D172="V",$E172="T"),$F172,0))</f>
        <v>0</v>
      </c>
      <c r="V172" s="152">
        <f>IF($G$1&lt;6,0,IF(AND($D172="V",$E172="H"),$F172,IF(AND($D172="V",NOT($E172="H")),-$F172,IF($G172="V",$F172,IF(AND($E172="B",NOT($D172="V")),$F172/($G$1-1),IF($E172="X",($F172*AC172)-#REF!,0))))))</f>
        <v>0</v>
      </c>
      <c r="W172" s="154">
        <f>IF(AND(D172="S",E172="H"),1,IF(AND(D172="B",E172="H"),2,IF(AND(D172="G",E172="A"),3,IF(AND(D172="G",E172="D"),4,IF(AND(D172="R",E172="A"),5,IF(AND(D172="R",E172="D"),6,IF(AND(D172="C",E172="A"),7,IF(AND(D172="C",E172="D"),8,IF(AND(D172="L",E172="A"),9,IF(AND(D172="L",E172="D"),10,IF(AND(D172="O",E172="A"),11,IF(AND(D172="O",E172="D"),12,IF(AND(D172="V",E172="A"),13,IF(AND(D172="V",E172="D"),14,0))))))))))))))</f>
        <v>0</v>
      </c>
      <c r="X172" s="155">
        <f>IF(NOT(SUMIF($W$6:$W172,1,$I$6:$I172)=0),(SUMIF($W$6:$W172,3,$F$6:$F172)-SUMIF($AE$6:$AE172,3,$F$6:$F172))/ABS(SUMIF($W$6:$W172,1,$I$6:$I172)),0)</f>
        <v>0</v>
      </c>
      <c r="Y172" s="155">
        <f>IF(NOT(SUMIF($W$6:$W172,1,$I$6:$I172)=0),(SUMIF($W$6:$W172,5,$F$6:$F172)-SUMIF($AE$6:$AE172,5,$F$6:$F172))/ABS(SUMIF($W$6:$W172,1,$I$6:$I172)),0)</f>
        <v>0</v>
      </c>
      <c r="Z172" s="155">
        <f>IF(NOT(SUMIF($W$6:$W172,1,$I$6:$I172)=0),(SUMIF($W$6:$W172,7,$F$6:$F172)-SUMIF($AE$6:$AE172,7,$F$6:$F172))/ABS(SUMIF($W$6:$W172,1,$I$6:$I172)),0)</f>
        <v>0</v>
      </c>
      <c r="AA172" s="155">
        <f>IF(NOT(SUMIF($W$6:$W172,1,$I$6:$I172)=0),(SUMIF($W$6:$W172,9,$F$6:$F172)-SUMIF($AE$6:$AE172,9,$F$6:$F172))/ABS(SUMIF($W$6:$W172,1,$I$6:$I172)),0)</f>
        <v>0</v>
      </c>
      <c r="AB172" s="155">
        <f>IF(NOT(SUMIF($W$6:$W172,1,$I$6:$I172)=0),(SUMIF($W$6:$W172,11,$F$6:$F172)-SUMIF($AE$6:$AE172,11,$F$6:$F172))/ABS(SUMIF($W$6:$W172,1,$I$6:$I172)),0)</f>
        <v>0</v>
      </c>
      <c r="AC172" s="155">
        <f>IF(NOT(SUMIF($W$6:$W172,1,$I$6:$I172)=0),(SUMIF($W$6:$W172,13,$F$6:$F172)-SUMIF($AE$6:$AE172,13,$F$6:$F172))/ABS(SUMIF($W$6:$W172,1,$I$6:$I172)),0)</f>
        <v>0</v>
      </c>
      <c r="AD172" s="155">
        <f>IF(SUM($W$6:$W172)+SUM($AE$6:$AE172)=0,0,1-X172-Y172-Z172-AA172-AB172-AC172)</f>
        <v>0</v>
      </c>
      <c r="AE172" s="156">
        <f>IF(AND($D172="S",$E172="T"),1,IF(AND($D172="B",$E172="A"),2,IF(AND($G172="G",$E172="A"),3,IF(AND($G172="G",$E172="D"),4,IF(AND($G172="R",$E172="A"),5,IF(AND($G172="R",$E172="D"),6,IF(AND($G172="C",$E172="A"),7,IF(AND($G172="C",$E172="D"),8,IF(AND($G172="L",$E172="A"),9,IF(AND($G172="L",$E172="D"),10,IF(AND($G172="O",$E172="A"),11,IF(AND($G172="O",$E172="D"),12,IF(AND($G172="V",$E172="A"),13,IF(AND($G172="V",$E172="D"),14,IF(AND($E172="A",$G172="B"),15,0)))))))))))))))</f>
        <v>0</v>
      </c>
      <c r="AF172" s="157">
        <f>IF(AND(D172="B",E172="H"),A172,IF(AND(G172="B",OR(E172="A",E172="D")),A172,0))</f>
        <v>0</v>
      </c>
    </row>
    <row r="173" ht="12.7" customHeight="1">
      <c r="A173" s="143">
        <f>IF($E173="H",-$F173,IF($E173="T",$F173,IF(AND($E173="A",$G173="B"),$F173,IF(AND(E173="D",G173="B"),F173*0.8,0))))</f>
        <v>0</v>
      </c>
      <c r="B173" s="144">
        <f>$B172-$A173</f>
        <v>0</v>
      </c>
      <c r="C173" s="144">
        <f>IF(OR($E173="Z",AND($E173="H",$D173="B")),$F173,IF(AND($D173="B",$E173="Ü"),-$F173,IF($E173="X",$F173*$AD173,IF(AND(E173="D",G173="B"),F173*0.2,IF(AND(D173="S",E173="H"),$F173*H173/100,0)))))</f>
        <v>0</v>
      </c>
      <c r="D173" s="145"/>
      <c r="E173" s="146"/>
      <c r="F173" s="147">
        <f>IF(AND(D173="G",E173="S"),ROUND(SUM($L$6:$L172)*H173/100,-2),IF(AND(D173="R",E173="S"),ROUND(SUM(N$6:N172)*H173/100,-2),IF(AND(D173="C",E173="S"),ROUND(SUM(P$6:P172)*H173/100,-2),IF(AND(D173="L",E173="S"),ROUND(SUM(R$6:R172)*H173/100,-2),IF(AND(D173="O",E173="S"),ROUND(SUM(T$6:T172)*H173/100,-2),IF(AND(D173="V",E173="S"),ROUND(SUM(V$6:V172)*H173/100,-2),IF(AND(D173="G",E173="Z"),ABS(ROUND(SUM(K$6:K172)*H173/100,-2)),IF(AND(D173="R",E173="Z"),ABS(ROUND(SUM(M$6:M172)*H173/100,-2)),IF(AND(D173="C",E173="Z"),ABS(ROUND(SUM(O$6:O172)*H173/100,-2)),IF(AND(D173="L",E173="Z"),ABS(ROUND(SUM(Q$6:Q172)*H173/100,-2)),IF(AND(D173="O",E173="Z"),ABS(ROUND(SUM(S$6:S172)*H173/100,-2)),IF(AND(D173="V",E173="Z"),ABS(ROUND(SUM(U$6:U172)*H173/100,-2)),IF(E173="X",ABS(ROUND(SUM(I$6:I172)*H173/100,-2)),IF(AND(D173="B",E173="H"),80000,0))))))))))))))</f>
        <v>0</v>
      </c>
      <c r="G173" s="148"/>
      <c r="H173" s="149">
        <f>IF(AND(E172="S"),H171,H172)</f>
        <v>5</v>
      </c>
      <c r="I173" s="144">
        <f>IF(AND($D173="S",$E173="H"),-$F173,IF(AND($D173="S",$E173="T"),$F173,0))</f>
        <v>0</v>
      </c>
      <c r="J173" s="150">
        <f>IF(AND($D173="S",OR($E173="Ü",$E173="T",$E173="A",$E173="D")),-$F173,IF(AND($G173="S",$E173="Ü"),$F173,IF(E173="S",$F173,IF(AND(D173="S",E173="H"),$F173*(100-H173)/100,IF(E173="X",-F173,0)))))</f>
        <v>0</v>
      </c>
      <c r="K173" s="151">
        <f>IF(AND($D173="G",$E173="H"),-$F173,IF(AND($D173="G",$E173="T"),$F173,0))</f>
        <v>0</v>
      </c>
      <c r="L173" s="152">
        <f>IF(AND($D173="G",$E173="H"),$F173,IF(AND($D173="G",NOT($E173="H")),-$F173,IF($G173="G",$F173,IF(AND($E173="B",NOT($D173="G")),$F173/($G$1-1),IF($E173="X",$F173*X173,0)))))</f>
        <v>0</v>
      </c>
      <c r="M173" s="153">
        <f>IF(AND($D173="R",$E173="H"),-$F173,IF(AND($D173="R",$E173="T"),$F173,0))</f>
        <v>0</v>
      </c>
      <c r="N173" s="152">
        <f>IF(AND($D173="R",$E173="H"),$F173,IF(AND($D173="R",NOT($E173="H")),-$F173,IF($G173="R",$F173,IF(AND($E173="B",NOT($D173="R")),$F173/($G$1-1),IF($E173="X",$F173*Y173,0)))))</f>
        <v>0</v>
      </c>
      <c r="O173" s="153">
        <f>IF(AND($D173="C",$E173="H"),-$F173,IF(AND($D173="C",$E173="T"),$F173,0))</f>
        <v>0</v>
      </c>
      <c r="P173" s="152">
        <f>IF($G$1&lt;3,0,IF(AND($D173="C",$E173="H"),$F173,IF(AND($D173="C",NOT($E173="H")),-$F173,IF($G173="C",$F173,IF(AND($E173="B",NOT($D173="C")),$F173/($G$1-1),IF($E173="X",$F173*Z173,0))))))</f>
        <v>0</v>
      </c>
      <c r="Q173" s="153">
        <f>IF(AND($D173="L",$E173="H"),-$F173,IF(AND($D173="L",$E173="T"),$F173,0))</f>
        <v>0</v>
      </c>
      <c r="R173" s="152">
        <f>IF($G$1&lt;4,0,IF(AND($D173="L",$E173="H"),$F173,IF(AND($D173="L",NOT($E173="H")),-$F173,IF($G173="L",$F173,IF(AND($E173="B",NOT($D173="L")),$F173/($G$1-1),IF($E173="X",$F173*AA173,0))))))</f>
        <v>0</v>
      </c>
      <c r="S173" s="153">
        <f>IF(AND($D173="O",$E173="H"),-$F173,IF(AND($D173="O",$E173="T"),$F173,0))</f>
        <v>0</v>
      </c>
      <c r="T173" s="152">
        <f>IF($G$1&lt;5,0,IF(AND($D173="O",$E173="H"),$F173,IF(AND($D173="O",NOT($E173="H")),-$F173,IF($G173="O",$F173,IF(AND($E173="B",NOT($D173="O")),$F173/($G$1-1),IF($E173="X",$F173*AB173,0))))))</f>
        <v>0</v>
      </c>
      <c r="U173" s="153">
        <f>IF(AND($D173="V",$E173="H"),-$F173,IF(AND($D173="V",$E173="T"),$F173,0))</f>
        <v>0</v>
      </c>
      <c r="V173" s="152">
        <f>IF($G$1&lt;6,0,IF(AND($D173="V",$E173="H"),$F173,IF(AND($D173="V",NOT($E173="H")),-$F173,IF($G173="V",$F173,IF(AND($E173="B",NOT($D173="V")),$F173/($G$1-1),IF($E173="X",($F173*AC173)-#REF!,0))))))</f>
        <v>0</v>
      </c>
      <c r="W173" s="158">
        <f>IF(AND(D173="S",E173="H"),1,IF(AND(D173="B",E173="H"),2,IF(AND(D173="G",E173="A"),3,IF(AND(D173="G",E173="D"),4,IF(AND(D173="R",E173="A"),5,IF(AND(D173="R",E173="D"),6,IF(AND(D173="C",E173="A"),7,IF(AND(D173="C",E173="D"),8,IF(AND(D173="L",E173="A"),9,IF(AND(D173="L",E173="D"),10,IF(AND(D173="O",E173="A"),11,IF(AND(D173="O",E173="D"),12,IF(AND(D173="V",E173="A"),13,IF(AND(D173="V",E173="D"),14,0))))))))))))))</f>
        <v>0</v>
      </c>
      <c r="X173" s="159">
        <f>IF(NOT(SUMIF($W$6:$W173,1,$I$6:$I173)=0),(SUMIF($W$6:$W173,3,$F$6:$F173)-SUMIF($AE$6:$AE173,3,$F$6:$F173))/ABS(SUMIF($W$6:$W173,1,$I$6:$I173)),0)</f>
        <v>0</v>
      </c>
      <c r="Y173" s="159">
        <f>IF(NOT(SUMIF($W$6:$W173,1,$I$6:$I173)=0),(SUMIF($W$6:$W173,5,$F$6:$F173)-SUMIF($AE$6:$AE173,5,$F$6:$F173))/ABS(SUMIF($W$6:$W173,1,$I$6:$I173)),0)</f>
        <v>0</v>
      </c>
      <c r="Z173" s="159">
        <f>IF(NOT(SUMIF($W$6:$W173,1,$I$6:$I173)=0),(SUMIF($W$6:$W173,7,$F$6:$F173)-SUMIF($AE$6:$AE173,7,$F$6:$F173))/ABS(SUMIF($W$6:$W173,1,$I$6:$I173)),0)</f>
        <v>0</v>
      </c>
      <c r="AA173" s="159">
        <f>IF(NOT(SUMIF($W$6:$W173,1,$I$6:$I173)=0),(SUMIF($W$6:$W173,9,$F$6:$F173)-SUMIF($AE$6:$AE173,9,$F$6:$F173))/ABS(SUMIF($W$6:$W173,1,$I$6:$I173)),0)</f>
        <v>0</v>
      </c>
      <c r="AB173" s="159">
        <f>IF(NOT(SUMIF($W$6:$W173,1,$I$6:$I173)=0),(SUMIF($W$6:$W173,11,$F$6:$F173)-SUMIF($AE$6:$AE173,11,$F$6:$F173))/ABS(SUMIF($W$6:$W173,1,$I$6:$I173)),0)</f>
        <v>0</v>
      </c>
      <c r="AC173" s="159">
        <f>IF(NOT(SUMIF($W$6:$W173,1,$I$6:$I173)=0),(SUMIF($W$6:$W173,13,$F$6:$F173)-SUMIF($AE$6:$AE173,13,$F$6:$F173))/ABS(SUMIF($W$6:$W173,1,$I$6:$I173)),0)</f>
        <v>0</v>
      </c>
      <c r="AD173" s="159">
        <f>IF(SUM($W$6:$W173)+SUM($AE$6:$AE173)=0,0,1-X173-Y173-Z173-AA173-AB173-AC173)</f>
        <v>0</v>
      </c>
      <c r="AE173" s="160">
        <f>IF(AND($D173="S",$E173="T"),1,IF(AND($D173="B",$E173="A"),2,IF(AND($G173="G",$E173="A"),3,IF(AND($G173="G",$E173="D"),4,IF(AND($G173="R",$E173="A"),5,IF(AND($G173="R",$E173="D"),6,IF(AND($G173="C",$E173="A"),7,IF(AND($G173="C",$E173="D"),8,IF(AND($G173="L",$E173="A"),9,IF(AND($G173="L",$E173="D"),10,IF(AND($G173="O",$E173="A"),11,IF(AND($G173="O",$E173="D"),12,IF(AND($G173="V",$E173="A"),13,IF(AND($G173="V",$E173="D"),14,IF(AND($E173="A",$G173="B"),15,0)))))))))))))))</f>
        <v>0</v>
      </c>
      <c r="AF173" s="161">
        <f>IF(AND(D173="B",E173="H"),A173,IF(AND(G173="B",OR(E173="A",E173="D")),A173,0))</f>
        <v>0</v>
      </c>
    </row>
    <row r="174" ht="12.7" customHeight="1">
      <c r="A174" s="143">
        <f>IF($E174="H",-$F174,IF($E174="T",$F174,IF(AND($E174="A",$G174="B"),$F174,IF(AND(E174="D",G174="B"),F174*0.8,0))))</f>
        <v>0</v>
      </c>
      <c r="B174" s="144">
        <f>$B173-$A174</f>
        <v>0</v>
      </c>
      <c r="C174" s="144">
        <f>IF(OR($E174="Z",AND($E174="H",$D174="B")),$F174,IF(AND($D174="B",$E174="Ü"),-$F174,IF($E174="X",$F174*$AD174,IF(AND(E174="D",G174="B"),F174*0.2,IF(AND(D174="S",E174="H"),$F174*H174/100,0)))))</f>
        <v>0</v>
      </c>
      <c r="D174" s="145"/>
      <c r="E174" s="146"/>
      <c r="F174" s="147">
        <f>IF(AND(D174="G",E174="S"),ROUND(SUM($L$6:$L173)*H174/100,-2),IF(AND(D174="R",E174="S"),ROUND(SUM(N$6:N173)*H174/100,-2),IF(AND(D174="C",E174="S"),ROUND(SUM(P$6:P173)*H174/100,-2),IF(AND(D174="L",E174="S"),ROUND(SUM(R$6:R173)*H174/100,-2),IF(AND(D174="O",E174="S"),ROUND(SUM(T$6:T173)*H174/100,-2),IF(AND(D174="V",E174="S"),ROUND(SUM(V$6:V173)*H174/100,-2),IF(AND(D174="G",E174="Z"),ABS(ROUND(SUM(K$6:K173)*H174/100,-2)),IF(AND(D174="R",E174="Z"),ABS(ROUND(SUM(M$6:M173)*H174/100,-2)),IF(AND(D174="C",E174="Z"),ABS(ROUND(SUM(O$6:O173)*H174/100,-2)),IF(AND(D174="L",E174="Z"),ABS(ROUND(SUM(Q$6:Q173)*H174/100,-2)),IF(AND(D174="O",E174="Z"),ABS(ROUND(SUM(S$6:S173)*H174/100,-2)),IF(AND(D174="V",E174="Z"),ABS(ROUND(SUM(U$6:U173)*H174/100,-2)),IF(E174="X",ABS(ROUND(SUM(I$6:I173)*H174/100,-2)),IF(AND(D174="B",E174="H"),80000,0))))))))))))))</f>
        <v>0</v>
      </c>
      <c r="G174" s="148"/>
      <c r="H174" s="149">
        <f>IF(AND(E173="S"),H172,H173)</f>
        <v>5</v>
      </c>
      <c r="I174" s="144">
        <f>IF(AND($D174="S",$E174="H"),-$F174,IF(AND($D174="S",$E174="T"),$F174,0))</f>
        <v>0</v>
      </c>
      <c r="J174" s="150">
        <f>IF(AND($D174="S",OR($E174="Ü",$E174="T",$E174="A",$E174="D")),-$F174,IF(AND($G174="S",$E174="Ü"),$F174,IF(E174="S",$F174,IF(AND(D174="S",E174="H"),$F174*(100-H174)/100,IF(E174="X",-F174,0)))))</f>
        <v>0</v>
      </c>
      <c r="K174" s="151">
        <f>IF(AND($D174="G",$E174="H"),-$F174,IF(AND($D174="G",$E174="T"),$F174,0))</f>
        <v>0</v>
      </c>
      <c r="L174" s="152">
        <f>IF(AND($D174="G",$E174="H"),$F174,IF(AND($D174="G",NOT($E174="H")),-$F174,IF($G174="G",$F174,IF(AND($E174="B",NOT($D174="G")),$F174/($G$1-1),IF($E174="X",$F174*X174,0)))))</f>
        <v>0</v>
      </c>
      <c r="M174" s="153">
        <f>IF(AND($D174="R",$E174="H"),-$F174,IF(AND($D174="R",$E174="T"),$F174,0))</f>
        <v>0</v>
      </c>
      <c r="N174" s="152">
        <f>IF(AND($D174="R",$E174="H"),$F174,IF(AND($D174="R",NOT($E174="H")),-$F174,IF($G174="R",$F174,IF(AND($E174="B",NOT($D174="R")),$F174/($G$1-1),IF($E174="X",$F174*Y174,0)))))</f>
        <v>0</v>
      </c>
      <c r="O174" s="153">
        <f>IF(AND($D174="C",$E174="H"),-$F174,IF(AND($D174="C",$E174="T"),$F174,0))</f>
        <v>0</v>
      </c>
      <c r="P174" s="152">
        <f>IF($G$1&lt;3,0,IF(AND($D174="C",$E174="H"),$F174,IF(AND($D174="C",NOT($E174="H")),-$F174,IF($G174="C",$F174,IF(AND($E174="B",NOT($D174="C")),$F174/($G$1-1),IF($E174="X",$F174*Z174,0))))))</f>
        <v>0</v>
      </c>
      <c r="Q174" s="153">
        <f>IF(AND($D174="L",$E174="H"),-$F174,IF(AND($D174="L",$E174="T"),$F174,0))</f>
        <v>0</v>
      </c>
      <c r="R174" s="152">
        <f>IF($G$1&lt;4,0,IF(AND($D174="L",$E174="H"),$F174,IF(AND($D174="L",NOT($E174="H")),-$F174,IF($G174="L",$F174,IF(AND($E174="B",NOT($D174="L")),$F174/($G$1-1),IF($E174="X",$F174*AA174,0))))))</f>
        <v>0</v>
      </c>
      <c r="S174" s="153">
        <f>IF(AND($D174="O",$E174="H"),-$F174,IF(AND($D174="O",$E174="T"),$F174,0))</f>
        <v>0</v>
      </c>
      <c r="T174" s="152">
        <f>IF($G$1&lt;5,0,IF(AND($D174="O",$E174="H"),$F174,IF(AND($D174="O",NOT($E174="H")),-$F174,IF($G174="O",$F174,IF(AND($E174="B",NOT($D174="O")),$F174/($G$1-1),IF($E174="X",$F174*AB174,0))))))</f>
        <v>0</v>
      </c>
      <c r="U174" s="153">
        <f>IF(AND($D174="V",$E174="H"),-$F174,IF(AND($D174="V",$E174="T"),$F174,0))</f>
        <v>0</v>
      </c>
      <c r="V174" s="152">
        <f>IF($G$1&lt;6,0,IF(AND($D174="V",$E174="H"),$F174,IF(AND($D174="V",NOT($E174="H")),-$F174,IF($G174="V",$F174,IF(AND($E174="B",NOT($D174="V")),$F174/($G$1-1),IF($E174="X",($F174*AC174)-#REF!,0))))))</f>
        <v>0</v>
      </c>
      <c r="W174" s="154">
        <f>IF(AND(D174="S",E174="H"),1,IF(AND(D174="B",E174="H"),2,IF(AND(D174="G",E174="A"),3,IF(AND(D174="G",E174="D"),4,IF(AND(D174="R",E174="A"),5,IF(AND(D174="R",E174="D"),6,IF(AND(D174="C",E174="A"),7,IF(AND(D174="C",E174="D"),8,IF(AND(D174="L",E174="A"),9,IF(AND(D174="L",E174="D"),10,IF(AND(D174="O",E174="A"),11,IF(AND(D174="O",E174="D"),12,IF(AND(D174="V",E174="A"),13,IF(AND(D174="V",E174="D"),14,0))))))))))))))</f>
        <v>0</v>
      </c>
      <c r="X174" s="155">
        <f>IF(NOT(SUMIF($W$6:$W174,1,$I$6:$I174)=0),(SUMIF($W$6:$W174,3,$F$6:$F174)-SUMIF($AE$6:$AE174,3,$F$6:$F174))/ABS(SUMIF($W$6:$W174,1,$I$6:$I174)),0)</f>
        <v>0</v>
      </c>
      <c r="Y174" s="155">
        <f>IF(NOT(SUMIF($W$6:$W174,1,$I$6:$I174)=0),(SUMIF($W$6:$W174,5,$F$6:$F174)-SUMIF($AE$6:$AE174,5,$F$6:$F174))/ABS(SUMIF($W$6:$W174,1,$I$6:$I174)),0)</f>
        <v>0</v>
      </c>
      <c r="Z174" s="155">
        <f>IF(NOT(SUMIF($W$6:$W174,1,$I$6:$I174)=0),(SUMIF($W$6:$W174,7,$F$6:$F174)-SUMIF($AE$6:$AE174,7,$F$6:$F174))/ABS(SUMIF($W$6:$W174,1,$I$6:$I174)),0)</f>
        <v>0</v>
      </c>
      <c r="AA174" s="155">
        <f>IF(NOT(SUMIF($W$6:$W174,1,$I$6:$I174)=0),(SUMIF($W$6:$W174,9,$F$6:$F174)-SUMIF($AE$6:$AE174,9,$F$6:$F174))/ABS(SUMIF($W$6:$W174,1,$I$6:$I174)),0)</f>
        <v>0</v>
      </c>
      <c r="AB174" s="155">
        <f>IF(NOT(SUMIF($W$6:$W174,1,$I$6:$I174)=0),(SUMIF($W$6:$W174,11,$F$6:$F174)-SUMIF($AE$6:$AE174,11,$F$6:$F174))/ABS(SUMIF($W$6:$W174,1,$I$6:$I174)),0)</f>
        <v>0</v>
      </c>
      <c r="AC174" s="155">
        <f>IF(NOT(SUMIF($W$6:$W174,1,$I$6:$I174)=0),(SUMIF($W$6:$W174,13,$F$6:$F174)-SUMIF($AE$6:$AE174,13,$F$6:$F174))/ABS(SUMIF($W$6:$W174,1,$I$6:$I174)),0)</f>
        <v>0</v>
      </c>
      <c r="AD174" s="155">
        <f>IF(SUM($W$6:$W174)+SUM($AE$6:$AE174)=0,0,1-X174-Y174-Z174-AA174-AB174-AC174)</f>
        <v>0</v>
      </c>
      <c r="AE174" s="156">
        <f>IF(AND($D174="S",$E174="T"),1,IF(AND($D174="B",$E174="A"),2,IF(AND($G174="G",$E174="A"),3,IF(AND($G174="G",$E174="D"),4,IF(AND($G174="R",$E174="A"),5,IF(AND($G174="R",$E174="D"),6,IF(AND($G174="C",$E174="A"),7,IF(AND($G174="C",$E174="D"),8,IF(AND($G174="L",$E174="A"),9,IF(AND($G174="L",$E174="D"),10,IF(AND($G174="O",$E174="A"),11,IF(AND($G174="O",$E174="D"),12,IF(AND($G174="V",$E174="A"),13,IF(AND($G174="V",$E174="D"),14,IF(AND($E174="A",$G174="B"),15,0)))))))))))))))</f>
        <v>0</v>
      </c>
      <c r="AF174" s="157">
        <f>IF(AND(D174="B",E174="H"),A174,IF(AND(G174="B",OR(E174="A",E174="D")),A174,0))</f>
        <v>0</v>
      </c>
    </row>
    <row r="175" ht="12.7" customHeight="1">
      <c r="A175" s="143">
        <f>IF($E175="H",-$F175,IF($E175="T",$F175,IF(AND($E175="A",$G175="B"),$F175,IF(AND(E175="D",G175="B"),F175*0.8,0))))</f>
        <v>0</v>
      </c>
      <c r="B175" s="144">
        <f>$B174-$A175</f>
        <v>0</v>
      </c>
      <c r="C175" s="144">
        <f>IF(OR($E175="Z",AND($E175="H",$D175="B")),$F175,IF(AND($D175="B",$E175="Ü"),-$F175,IF($E175="X",$F175*$AD175,IF(AND(E175="D",G175="B"),F175*0.2,IF(AND(D175="S",E175="H"),$F175*H175/100,0)))))</f>
        <v>0</v>
      </c>
      <c r="D175" s="145"/>
      <c r="E175" s="146"/>
      <c r="F175" s="147">
        <f>IF(AND(D175="G",E175="S"),ROUND(SUM($L$6:$L174)*H175/100,-2),IF(AND(D175="R",E175="S"),ROUND(SUM(N$6:N174)*H175/100,-2),IF(AND(D175="C",E175="S"),ROUND(SUM(P$6:P174)*H175/100,-2),IF(AND(D175="L",E175="S"),ROUND(SUM(R$6:R174)*H175/100,-2),IF(AND(D175="O",E175="S"),ROUND(SUM(T$6:T174)*H175/100,-2),IF(AND(D175="V",E175="S"),ROUND(SUM(V$6:V174)*H175/100,-2),IF(AND(D175="G",E175="Z"),ABS(ROUND(SUM(K$6:K174)*H175/100,-2)),IF(AND(D175="R",E175="Z"),ABS(ROUND(SUM(M$6:M174)*H175/100,-2)),IF(AND(D175="C",E175="Z"),ABS(ROUND(SUM(O$6:O174)*H175/100,-2)),IF(AND(D175="L",E175="Z"),ABS(ROUND(SUM(Q$6:Q174)*H175/100,-2)),IF(AND(D175="O",E175="Z"),ABS(ROUND(SUM(S$6:S174)*H175/100,-2)),IF(AND(D175="V",E175="Z"),ABS(ROUND(SUM(U$6:U174)*H175/100,-2)),IF(E175="X",ABS(ROUND(SUM(I$6:I174)*H175/100,-2)),IF(AND(D175="B",E175="H"),80000,0))))))))))))))</f>
        <v>0</v>
      </c>
      <c r="G175" s="148"/>
      <c r="H175" s="149">
        <f>IF(AND(E174="S"),H173,H174)</f>
        <v>5</v>
      </c>
      <c r="I175" s="144">
        <f>IF(AND($D175="S",$E175="H"),-$F175,IF(AND($D175="S",$E175="T"),$F175,0))</f>
        <v>0</v>
      </c>
      <c r="J175" s="150">
        <f>IF(AND($D175="S",OR($E175="Ü",$E175="T",$E175="A",$E175="D")),-$F175,IF(AND($G175="S",$E175="Ü"),$F175,IF(E175="S",$F175,IF(AND(D175="S",E175="H"),$F175*(100-H175)/100,IF(E175="X",-F175,0)))))</f>
        <v>0</v>
      </c>
      <c r="K175" s="151">
        <f>IF(AND($D175="G",$E175="H"),-$F175,IF(AND($D175="G",$E175="T"),$F175,0))</f>
        <v>0</v>
      </c>
      <c r="L175" s="152">
        <f>IF(AND($D175="G",$E175="H"),$F175,IF(AND($D175="G",NOT($E175="H")),-$F175,IF($G175="G",$F175,IF(AND($E175="B",NOT($D175="G")),$F175/($G$1-1),IF($E175="X",$F175*X175,0)))))</f>
        <v>0</v>
      </c>
      <c r="M175" s="153">
        <f>IF(AND($D175="R",$E175="H"),-$F175,IF(AND($D175="R",$E175="T"),$F175,0))</f>
        <v>0</v>
      </c>
      <c r="N175" s="152">
        <f>IF(AND($D175="R",$E175="H"),$F175,IF(AND($D175="R",NOT($E175="H")),-$F175,IF($G175="R",$F175,IF(AND($E175="B",NOT($D175="R")),$F175/($G$1-1),IF($E175="X",$F175*Y175,0)))))</f>
        <v>0</v>
      </c>
      <c r="O175" s="153">
        <f>IF(AND($D175="C",$E175="H"),-$F175,IF(AND($D175="C",$E175="T"),$F175,0))</f>
        <v>0</v>
      </c>
      <c r="P175" s="152">
        <f>IF($G$1&lt;3,0,IF(AND($D175="C",$E175="H"),$F175,IF(AND($D175="C",NOT($E175="H")),-$F175,IF($G175="C",$F175,IF(AND($E175="B",NOT($D175="C")),$F175/($G$1-1),IF($E175="X",$F175*Z175,0))))))</f>
        <v>0</v>
      </c>
      <c r="Q175" s="153">
        <f>IF(AND($D175="L",$E175="H"),-$F175,IF(AND($D175="L",$E175="T"),$F175,0))</f>
        <v>0</v>
      </c>
      <c r="R175" s="152">
        <f>IF($G$1&lt;4,0,IF(AND($D175="L",$E175="H"),$F175,IF(AND($D175="L",NOT($E175="H")),-$F175,IF($G175="L",$F175,IF(AND($E175="B",NOT($D175="L")),$F175/($G$1-1),IF($E175="X",$F175*AA175,0))))))</f>
        <v>0</v>
      </c>
      <c r="S175" s="153">
        <f>IF(AND($D175="O",$E175="H"),-$F175,IF(AND($D175="O",$E175="T"),$F175,0))</f>
        <v>0</v>
      </c>
      <c r="T175" s="152">
        <f>IF($G$1&lt;5,0,IF(AND($D175="O",$E175="H"),$F175,IF(AND($D175="O",NOT($E175="H")),-$F175,IF($G175="O",$F175,IF(AND($E175="B",NOT($D175="O")),$F175/($G$1-1),IF($E175="X",$F175*AB175,0))))))</f>
        <v>0</v>
      </c>
      <c r="U175" s="153">
        <f>IF(AND($D175="V",$E175="H"),-$F175,IF(AND($D175="V",$E175="T"),$F175,0))</f>
        <v>0</v>
      </c>
      <c r="V175" s="152">
        <f>IF($G$1&lt;6,0,IF(AND($D175="V",$E175="H"),$F175,IF(AND($D175="V",NOT($E175="H")),-$F175,IF($G175="V",$F175,IF(AND($E175="B",NOT($D175="V")),$F175/($G$1-1),IF($E175="X",($F175*AC175)-#REF!,0))))))</f>
        <v>0</v>
      </c>
      <c r="W175" s="158">
        <f>IF(AND(D175="S",E175="H"),1,IF(AND(D175="B",E175="H"),2,IF(AND(D175="G",E175="A"),3,IF(AND(D175="G",E175="D"),4,IF(AND(D175="R",E175="A"),5,IF(AND(D175="R",E175="D"),6,IF(AND(D175="C",E175="A"),7,IF(AND(D175="C",E175="D"),8,IF(AND(D175="L",E175="A"),9,IF(AND(D175="L",E175="D"),10,IF(AND(D175="O",E175="A"),11,IF(AND(D175="O",E175="D"),12,IF(AND(D175="V",E175="A"),13,IF(AND(D175="V",E175="D"),14,0))))))))))))))</f>
        <v>0</v>
      </c>
      <c r="X175" s="159">
        <f>IF(NOT(SUMIF($W$6:$W175,1,$I$6:$I175)=0),(SUMIF($W$6:$W175,3,$F$6:$F175)-SUMIF($AE$6:$AE175,3,$F$6:$F175))/ABS(SUMIF($W$6:$W175,1,$I$6:$I175)),0)</f>
        <v>0</v>
      </c>
      <c r="Y175" s="159">
        <f>IF(NOT(SUMIF($W$6:$W175,1,$I$6:$I175)=0),(SUMIF($W$6:$W175,5,$F$6:$F175)-SUMIF($AE$6:$AE175,5,$F$6:$F175))/ABS(SUMIF($W$6:$W175,1,$I$6:$I175)),0)</f>
        <v>0</v>
      </c>
      <c r="Z175" s="159">
        <f>IF(NOT(SUMIF($W$6:$W175,1,$I$6:$I175)=0),(SUMIF($W$6:$W175,7,$F$6:$F175)-SUMIF($AE$6:$AE175,7,$F$6:$F175))/ABS(SUMIF($W$6:$W175,1,$I$6:$I175)),0)</f>
        <v>0</v>
      </c>
      <c r="AA175" s="159">
        <f>IF(NOT(SUMIF($W$6:$W175,1,$I$6:$I175)=0),(SUMIF($W$6:$W175,9,$F$6:$F175)-SUMIF($AE$6:$AE175,9,$F$6:$F175))/ABS(SUMIF($W$6:$W175,1,$I$6:$I175)),0)</f>
        <v>0</v>
      </c>
      <c r="AB175" s="159">
        <f>IF(NOT(SUMIF($W$6:$W175,1,$I$6:$I175)=0),(SUMIF($W$6:$W175,11,$F$6:$F175)-SUMIF($AE$6:$AE175,11,$F$6:$F175))/ABS(SUMIF($W$6:$W175,1,$I$6:$I175)),0)</f>
        <v>0</v>
      </c>
      <c r="AC175" s="159">
        <f>IF(NOT(SUMIF($W$6:$W175,1,$I$6:$I175)=0),(SUMIF($W$6:$W175,13,$F$6:$F175)-SUMIF($AE$6:$AE175,13,$F$6:$F175))/ABS(SUMIF($W$6:$W175,1,$I$6:$I175)),0)</f>
        <v>0</v>
      </c>
      <c r="AD175" s="159">
        <f>IF(SUM($W$6:$W175)+SUM($AE$6:$AE175)=0,0,1-X175-Y175-Z175-AA175-AB175-AC175)</f>
        <v>0</v>
      </c>
      <c r="AE175" s="160">
        <f>IF(AND($D175="S",$E175="T"),1,IF(AND($D175="B",$E175="A"),2,IF(AND($G175="G",$E175="A"),3,IF(AND($G175="G",$E175="D"),4,IF(AND($G175="R",$E175="A"),5,IF(AND($G175="R",$E175="D"),6,IF(AND($G175="C",$E175="A"),7,IF(AND($G175="C",$E175="D"),8,IF(AND($G175="L",$E175="A"),9,IF(AND($G175="L",$E175="D"),10,IF(AND($G175="O",$E175="A"),11,IF(AND($G175="O",$E175="D"),12,IF(AND($G175="V",$E175="A"),13,IF(AND($G175="V",$E175="D"),14,IF(AND($E175="A",$G175="B"),15,0)))))))))))))))</f>
        <v>0</v>
      </c>
      <c r="AF175" s="161">
        <f>IF(AND(D175="B",E175="H"),A175,IF(AND(G175="B",OR(E175="A",E175="D")),A175,0))</f>
        <v>0</v>
      </c>
    </row>
    <row r="176" ht="12.7" customHeight="1">
      <c r="A176" s="143">
        <f>IF($E176="H",-$F176,IF($E176="T",$F176,IF(AND($E176="A",$G176="B"),$F176,IF(AND(E176="D",G176="B"),F176*0.8,0))))</f>
        <v>0</v>
      </c>
      <c r="B176" s="144">
        <f>$B175-$A176</f>
        <v>0</v>
      </c>
      <c r="C176" s="144">
        <f>IF(OR($E176="Z",AND($E176="H",$D176="B")),$F176,IF(AND($D176="B",$E176="Ü"),-$F176,IF($E176="X",$F176*$AD176,IF(AND(E176="D",G176="B"),F176*0.2,IF(AND(D176="S",E176="H"),$F176*H176/100,0)))))</f>
        <v>0</v>
      </c>
      <c r="D176" s="145"/>
      <c r="E176" s="146"/>
      <c r="F176" s="147">
        <f>IF(AND(D176="G",E176="S"),ROUND(SUM($L$6:$L175)*H176/100,-2),IF(AND(D176="R",E176="S"),ROUND(SUM(N$6:N175)*H176/100,-2),IF(AND(D176="C",E176="S"),ROUND(SUM(P$6:P175)*H176/100,-2),IF(AND(D176="L",E176="S"),ROUND(SUM(R$6:R175)*H176/100,-2),IF(AND(D176="O",E176="S"),ROUND(SUM(T$6:T175)*H176/100,-2),IF(AND(D176="V",E176="S"),ROUND(SUM(V$6:V175)*H176/100,-2),IF(AND(D176="G",E176="Z"),ABS(ROUND(SUM(K$6:K175)*H176/100,-2)),IF(AND(D176="R",E176="Z"),ABS(ROUND(SUM(M$6:M175)*H176/100,-2)),IF(AND(D176="C",E176="Z"),ABS(ROUND(SUM(O$6:O175)*H176/100,-2)),IF(AND(D176="L",E176="Z"),ABS(ROUND(SUM(Q$6:Q175)*H176/100,-2)),IF(AND(D176="O",E176="Z"),ABS(ROUND(SUM(S$6:S175)*H176/100,-2)),IF(AND(D176="V",E176="Z"),ABS(ROUND(SUM(U$6:U175)*H176/100,-2)),IF(E176="X",ABS(ROUND(SUM(I$6:I175)*H176/100,-2)),IF(AND(D176="B",E176="H"),80000,0))))))))))))))</f>
        <v>0</v>
      </c>
      <c r="G176" s="148"/>
      <c r="H176" s="149">
        <f>IF(AND(E175="S"),H174,H175)</f>
        <v>5</v>
      </c>
      <c r="I176" s="144">
        <f>IF(AND($D176="S",$E176="H"),-$F176,IF(AND($D176="S",$E176="T"),$F176,0))</f>
        <v>0</v>
      </c>
      <c r="J176" s="150">
        <f>IF(AND($D176="S",OR($E176="Ü",$E176="T",$E176="A",$E176="D")),-$F176,IF(AND($G176="S",$E176="Ü"),$F176,IF(E176="S",$F176,IF(AND(D176="S",E176="H"),$F176*(100-H176)/100,IF(E176="X",-F176,0)))))</f>
        <v>0</v>
      </c>
      <c r="K176" s="151">
        <f>IF(AND($D176="G",$E176="H"),-$F176,IF(AND($D176="G",$E176="T"),$F176,0))</f>
        <v>0</v>
      </c>
      <c r="L176" s="152">
        <f>IF(AND($D176="G",$E176="H"),$F176,IF(AND($D176="G",NOT($E176="H")),-$F176,IF($G176="G",$F176,IF(AND($E176="B",NOT($D176="G")),$F176/($G$1-1),IF($E176="X",$F176*X176,0)))))</f>
        <v>0</v>
      </c>
      <c r="M176" s="153">
        <f>IF(AND($D176="R",$E176="H"),-$F176,IF(AND($D176="R",$E176="T"),$F176,0))</f>
        <v>0</v>
      </c>
      <c r="N176" s="152">
        <f>IF(AND($D176="R",$E176="H"),$F176,IF(AND($D176="R",NOT($E176="H")),-$F176,IF($G176="R",$F176,IF(AND($E176="B",NOT($D176="R")),$F176/($G$1-1),IF($E176="X",$F176*Y176,0)))))</f>
        <v>0</v>
      </c>
      <c r="O176" s="153">
        <f>IF(AND($D176="C",$E176="H"),-$F176,IF(AND($D176="C",$E176="T"),$F176,0))</f>
        <v>0</v>
      </c>
      <c r="P176" s="152">
        <f>IF($G$1&lt;3,0,IF(AND($D176="C",$E176="H"),$F176,IF(AND($D176="C",NOT($E176="H")),-$F176,IF($G176="C",$F176,IF(AND($E176="B",NOT($D176="C")),$F176/($G$1-1),IF($E176="X",$F176*Z176,0))))))</f>
        <v>0</v>
      </c>
      <c r="Q176" s="153">
        <f>IF(AND($D176="L",$E176="H"),-$F176,IF(AND($D176="L",$E176="T"),$F176,0))</f>
        <v>0</v>
      </c>
      <c r="R176" s="152">
        <f>IF($G$1&lt;4,0,IF(AND($D176="L",$E176="H"),$F176,IF(AND($D176="L",NOT($E176="H")),-$F176,IF($G176="L",$F176,IF(AND($E176="B",NOT($D176="L")),$F176/($G$1-1),IF($E176="X",$F176*AA176,0))))))</f>
        <v>0</v>
      </c>
      <c r="S176" s="153">
        <f>IF(AND($D176="O",$E176="H"),-$F176,IF(AND($D176="O",$E176="T"),$F176,0))</f>
        <v>0</v>
      </c>
      <c r="T176" s="152">
        <f>IF($G$1&lt;5,0,IF(AND($D176="O",$E176="H"),$F176,IF(AND($D176="O",NOT($E176="H")),-$F176,IF($G176="O",$F176,IF(AND($E176="B",NOT($D176="O")),$F176/($G$1-1),IF($E176="X",$F176*AB176,0))))))</f>
        <v>0</v>
      </c>
      <c r="U176" s="153">
        <f>IF(AND($D176="V",$E176="H"),-$F176,IF(AND($D176="V",$E176="T"),$F176,0))</f>
        <v>0</v>
      </c>
      <c r="V176" s="152">
        <f>IF($G$1&lt;6,0,IF(AND($D176="V",$E176="H"),$F176,IF(AND($D176="V",NOT($E176="H")),-$F176,IF($G176="V",$F176,IF(AND($E176="B",NOT($D176="V")),$F176/($G$1-1),IF($E176="X",($F176*AC176)-#REF!,0))))))</f>
        <v>0</v>
      </c>
      <c r="W176" s="154">
        <f>IF(AND(D176="S",E176="H"),1,IF(AND(D176="B",E176="H"),2,IF(AND(D176="G",E176="A"),3,IF(AND(D176="G",E176="D"),4,IF(AND(D176="R",E176="A"),5,IF(AND(D176="R",E176="D"),6,IF(AND(D176="C",E176="A"),7,IF(AND(D176="C",E176="D"),8,IF(AND(D176="L",E176="A"),9,IF(AND(D176="L",E176="D"),10,IF(AND(D176="O",E176="A"),11,IF(AND(D176="O",E176="D"),12,IF(AND(D176="V",E176="A"),13,IF(AND(D176="V",E176="D"),14,0))))))))))))))</f>
        <v>0</v>
      </c>
      <c r="X176" s="155">
        <f>IF(NOT(SUMIF($W$6:$W176,1,$I$6:$I176)=0),(SUMIF($W$6:$W176,3,$F$6:$F176)-SUMIF($AE$6:$AE176,3,$F$6:$F176))/ABS(SUMIF($W$6:$W176,1,$I$6:$I176)),0)</f>
        <v>0</v>
      </c>
      <c r="Y176" s="155">
        <f>IF(NOT(SUMIF($W$6:$W176,1,$I$6:$I176)=0),(SUMIF($W$6:$W176,5,$F$6:$F176)-SUMIF($AE$6:$AE176,5,$F$6:$F176))/ABS(SUMIF($W$6:$W176,1,$I$6:$I176)),0)</f>
        <v>0</v>
      </c>
      <c r="Z176" s="155">
        <f>IF(NOT(SUMIF($W$6:$W176,1,$I$6:$I176)=0),(SUMIF($W$6:$W176,7,$F$6:$F176)-SUMIF($AE$6:$AE176,7,$F$6:$F176))/ABS(SUMIF($W$6:$W176,1,$I$6:$I176)),0)</f>
        <v>0</v>
      </c>
      <c r="AA176" s="155">
        <f>IF(NOT(SUMIF($W$6:$W176,1,$I$6:$I176)=0),(SUMIF($W$6:$W176,9,$F$6:$F176)-SUMIF($AE$6:$AE176,9,$F$6:$F176))/ABS(SUMIF($W$6:$W176,1,$I$6:$I176)),0)</f>
        <v>0</v>
      </c>
      <c r="AB176" s="155">
        <f>IF(NOT(SUMIF($W$6:$W176,1,$I$6:$I176)=0),(SUMIF($W$6:$W176,11,$F$6:$F176)-SUMIF($AE$6:$AE176,11,$F$6:$F176))/ABS(SUMIF($W$6:$W176,1,$I$6:$I176)),0)</f>
        <v>0</v>
      </c>
      <c r="AC176" s="155">
        <f>IF(NOT(SUMIF($W$6:$W176,1,$I$6:$I176)=0),(SUMIF($W$6:$W176,13,$F$6:$F176)-SUMIF($AE$6:$AE176,13,$F$6:$F176))/ABS(SUMIF($W$6:$W176,1,$I$6:$I176)),0)</f>
        <v>0</v>
      </c>
      <c r="AD176" s="155">
        <f>IF(SUM($W$6:$W176)+SUM($AE$6:$AE176)=0,0,1-X176-Y176-Z176-AA176-AB176-AC176)</f>
        <v>0</v>
      </c>
      <c r="AE176" s="156">
        <f>IF(AND($D176="S",$E176="T"),1,IF(AND($D176="B",$E176="A"),2,IF(AND($G176="G",$E176="A"),3,IF(AND($G176="G",$E176="D"),4,IF(AND($G176="R",$E176="A"),5,IF(AND($G176="R",$E176="D"),6,IF(AND($G176="C",$E176="A"),7,IF(AND($G176="C",$E176="D"),8,IF(AND($G176="L",$E176="A"),9,IF(AND($G176="L",$E176="D"),10,IF(AND($G176="O",$E176="A"),11,IF(AND($G176="O",$E176="D"),12,IF(AND($G176="V",$E176="A"),13,IF(AND($G176="V",$E176="D"),14,IF(AND($E176="A",$G176="B"),15,0)))))))))))))))</f>
        <v>0</v>
      </c>
      <c r="AF176" s="157">
        <f>IF(AND(D176="B",E176="H"),A176,IF(AND(G176="B",OR(E176="A",E176="D")),A176,0))</f>
        <v>0</v>
      </c>
    </row>
    <row r="177" ht="12.7" customHeight="1">
      <c r="A177" s="143">
        <f>IF($E177="H",-$F177,IF($E177="T",$F177,IF(AND($E177="A",$G177="B"),$F177,IF(AND(E177="D",G177="B"),F177*0.8,0))))</f>
        <v>0</v>
      </c>
      <c r="B177" s="144">
        <f>$B176-$A177</f>
        <v>0</v>
      </c>
      <c r="C177" s="144">
        <f>IF(OR($E177="Z",AND($E177="H",$D177="B")),$F177,IF(AND($D177="B",$E177="Ü"),-$F177,IF($E177="X",$F177*$AD177,IF(AND(E177="D",G177="B"),F177*0.2,IF(AND(D177="S",E177="H"),$F177*H177/100,0)))))</f>
        <v>0</v>
      </c>
      <c r="D177" s="145"/>
      <c r="E177" s="146"/>
      <c r="F177" s="147">
        <f>IF(AND(D177="G",E177="S"),ROUND(SUM($L$6:$L176)*H177/100,-2),IF(AND(D177="R",E177="S"),ROUND(SUM(N$6:N176)*H177/100,-2),IF(AND(D177="C",E177="S"),ROUND(SUM(P$6:P176)*H177/100,-2),IF(AND(D177="L",E177="S"),ROUND(SUM(R$6:R176)*H177/100,-2),IF(AND(D177="O",E177="S"),ROUND(SUM(T$6:T176)*H177/100,-2),IF(AND(D177="V",E177="S"),ROUND(SUM(V$6:V176)*H177/100,-2),IF(AND(D177="G",E177="Z"),ABS(ROUND(SUM(K$6:K176)*H177/100,-2)),IF(AND(D177="R",E177="Z"),ABS(ROUND(SUM(M$6:M176)*H177/100,-2)),IF(AND(D177="C",E177="Z"),ABS(ROUND(SUM(O$6:O176)*H177/100,-2)),IF(AND(D177="L",E177="Z"),ABS(ROUND(SUM(Q$6:Q176)*H177/100,-2)),IF(AND(D177="O",E177="Z"),ABS(ROUND(SUM(S$6:S176)*H177/100,-2)),IF(AND(D177="V",E177="Z"),ABS(ROUND(SUM(U$6:U176)*H177/100,-2)),IF(E177="X",ABS(ROUND(SUM(I$6:I176)*H177/100,-2)),IF(AND(D177="B",E177="H"),80000,0))))))))))))))</f>
        <v>0</v>
      </c>
      <c r="G177" s="148"/>
      <c r="H177" s="149">
        <f>IF(AND(E176="S"),H175,H176)</f>
        <v>5</v>
      </c>
      <c r="I177" s="144">
        <f>IF(AND($D177="S",$E177="H"),-$F177,IF(AND($D177="S",$E177="T"),$F177,0))</f>
        <v>0</v>
      </c>
      <c r="J177" s="150">
        <f>IF(AND($D177="S",OR($E177="Ü",$E177="T",$E177="A",$E177="D")),-$F177,IF(AND($G177="S",$E177="Ü"),$F177,IF(E177="S",$F177,IF(AND(D177="S",E177="H"),$F177*(100-H177)/100,IF(E177="X",-F177,0)))))</f>
        <v>0</v>
      </c>
      <c r="K177" s="151">
        <f>IF(AND($D177="G",$E177="H"),-$F177,IF(AND($D177="G",$E177="T"),$F177,0))</f>
        <v>0</v>
      </c>
      <c r="L177" s="152">
        <f>IF(AND($D177="G",$E177="H"),$F177,IF(AND($D177="G",NOT($E177="H")),-$F177,IF($G177="G",$F177,IF(AND($E177="B",NOT($D177="G")),$F177/($G$1-1),IF($E177="X",$F177*X177,0)))))</f>
        <v>0</v>
      </c>
      <c r="M177" s="153">
        <f>IF(AND($D177="R",$E177="H"),-$F177,IF(AND($D177="R",$E177="T"),$F177,0))</f>
        <v>0</v>
      </c>
      <c r="N177" s="152">
        <f>IF(AND($D177="R",$E177="H"),$F177,IF(AND($D177="R",NOT($E177="H")),-$F177,IF($G177="R",$F177,IF(AND($E177="B",NOT($D177="R")),$F177/($G$1-1),IF($E177="X",$F177*Y177,0)))))</f>
        <v>0</v>
      </c>
      <c r="O177" s="153">
        <f>IF(AND($D177="C",$E177="H"),-$F177,IF(AND($D177="C",$E177="T"),$F177,0))</f>
        <v>0</v>
      </c>
      <c r="P177" s="152">
        <f>IF($G$1&lt;3,0,IF(AND($D177="C",$E177="H"),$F177,IF(AND($D177="C",NOT($E177="H")),-$F177,IF($G177="C",$F177,IF(AND($E177="B",NOT($D177="C")),$F177/($G$1-1),IF($E177="X",$F177*Z177,0))))))</f>
        <v>0</v>
      </c>
      <c r="Q177" s="153">
        <f>IF(AND($D177="L",$E177="H"),-$F177,IF(AND($D177="L",$E177="T"),$F177,0))</f>
        <v>0</v>
      </c>
      <c r="R177" s="152">
        <f>IF($G$1&lt;4,0,IF(AND($D177="L",$E177="H"),$F177,IF(AND($D177="L",NOT($E177="H")),-$F177,IF($G177="L",$F177,IF(AND($E177="B",NOT($D177="L")),$F177/($G$1-1),IF($E177="X",$F177*AA177,0))))))</f>
        <v>0</v>
      </c>
      <c r="S177" s="153">
        <f>IF(AND($D177="O",$E177="H"),-$F177,IF(AND($D177="O",$E177="T"),$F177,0))</f>
        <v>0</v>
      </c>
      <c r="T177" s="152">
        <f>IF($G$1&lt;5,0,IF(AND($D177="O",$E177="H"),$F177,IF(AND($D177="O",NOT($E177="H")),-$F177,IF($G177="O",$F177,IF(AND($E177="B",NOT($D177="O")),$F177/($G$1-1),IF($E177="X",$F177*AB177,0))))))</f>
        <v>0</v>
      </c>
      <c r="U177" s="153">
        <f>IF(AND($D177="V",$E177="H"),-$F177,IF(AND($D177="V",$E177="T"),$F177,0))</f>
        <v>0</v>
      </c>
      <c r="V177" s="152">
        <f>IF($G$1&lt;6,0,IF(AND($D177="V",$E177="H"),$F177,IF(AND($D177="V",NOT($E177="H")),-$F177,IF($G177="V",$F177,IF(AND($E177="B",NOT($D177="V")),$F177/($G$1-1),IF($E177="X",($F177*AC177)-#REF!,0))))))</f>
        <v>0</v>
      </c>
      <c r="W177" s="158">
        <f>IF(AND(D177="S",E177="H"),1,IF(AND(D177="B",E177="H"),2,IF(AND(D177="G",E177="A"),3,IF(AND(D177="G",E177="D"),4,IF(AND(D177="R",E177="A"),5,IF(AND(D177="R",E177="D"),6,IF(AND(D177="C",E177="A"),7,IF(AND(D177="C",E177="D"),8,IF(AND(D177="L",E177="A"),9,IF(AND(D177="L",E177="D"),10,IF(AND(D177="O",E177="A"),11,IF(AND(D177="O",E177="D"),12,IF(AND(D177="V",E177="A"),13,IF(AND(D177="V",E177="D"),14,0))))))))))))))</f>
        <v>0</v>
      </c>
      <c r="X177" s="159">
        <f>IF(NOT(SUMIF($W$6:$W177,1,$I$6:$I177)=0),(SUMIF($W$6:$W177,3,$F$6:$F177)-SUMIF($AE$6:$AE177,3,$F$6:$F177))/ABS(SUMIF($W$6:$W177,1,$I$6:$I177)),0)</f>
        <v>0</v>
      </c>
      <c r="Y177" s="159">
        <f>IF(NOT(SUMIF($W$6:$W177,1,$I$6:$I177)=0),(SUMIF($W$6:$W177,5,$F$6:$F177)-SUMIF($AE$6:$AE177,5,$F$6:$F177))/ABS(SUMIF($W$6:$W177,1,$I$6:$I177)),0)</f>
        <v>0</v>
      </c>
      <c r="Z177" s="159">
        <f>IF(NOT(SUMIF($W$6:$W177,1,$I$6:$I177)=0),(SUMIF($W$6:$W177,7,$F$6:$F177)-SUMIF($AE$6:$AE177,7,$F$6:$F177))/ABS(SUMIF($W$6:$W177,1,$I$6:$I177)),0)</f>
        <v>0</v>
      </c>
      <c r="AA177" s="159">
        <f>IF(NOT(SUMIF($W$6:$W177,1,$I$6:$I177)=0),(SUMIF($W$6:$W177,9,$F$6:$F177)-SUMIF($AE$6:$AE177,9,$F$6:$F177))/ABS(SUMIF($W$6:$W177,1,$I$6:$I177)),0)</f>
        <v>0</v>
      </c>
      <c r="AB177" s="159">
        <f>IF(NOT(SUMIF($W$6:$W177,1,$I$6:$I177)=0),(SUMIF($W$6:$W177,11,$F$6:$F177)-SUMIF($AE$6:$AE177,11,$F$6:$F177))/ABS(SUMIF($W$6:$W177,1,$I$6:$I177)),0)</f>
        <v>0</v>
      </c>
      <c r="AC177" s="159">
        <f>IF(NOT(SUMIF($W$6:$W177,1,$I$6:$I177)=0),(SUMIF($W$6:$W177,13,$F$6:$F177)-SUMIF($AE$6:$AE177,13,$F$6:$F177))/ABS(SUMIF($W$6:$W177,1,$I$6:$I177)),0)</f>
        <v>0</v>
      </c>
      <c r="AD177" s="159">
        <f>IF(SUM($W$6:$W177)+SUM($AE$6:$AE177)=0,0,1-X177-Y177-Z177-AA177-AB177-AC177)</f>
        <v>0</v>
      </c>
      <c r="AE177" s="160">
        <f>IF(AND($D177="S",$E177="T"),1,IF(AND($D177="B",$E177="A"),2,IF(AND($G177="G",$E177="A"),3,IF(AND($G177="G",$E177="D"),4,IF(AND($G177="R",$E177="A"),5,IF(AND($G177="R",$E177="D"),6,IF(AND($G177="C",$E177="A"),7,IF(AND($G177="C",$E177="D"),8,IF(AND($G177="L",$E177="A"),9,IF(AND($G177="L",$E177="D"),10,IF(AND($G177="O",$E177="A"),11,IF(AND($G177="O",$E177="D"),12,IF(AND($G177="V",$E177="A"),13,IF(AND($G177="V",$E177="D"),14,IF(AND($E177="A",$G177="B"),15,0)))))))))))))))</f>
        <v>0</v>
      </c>
      <c r="AF177" s="161">
        <f>IF(AND(D177="B",E177="H"),A177,IF(AND(G177="B",OR(E177="A",E177="D")),A177,0))</f>
        <v>0</v>
      </c>
    </row>
    <row r="178" ht="12.7" customHeight="1">
      <c r="A178" s="143">
        <f>IF($E178="H",-$F178,IF($E178="T",$F178,IF(AND($E178="A",$G178="B"),$F178,IF(AND(E178="D",G178="B"),F178*0.8,0))))</f>
        <v>0</v>
      </c>
      <c r="B178" s="144">
        <f>$B177-$A178</f>
        <v>0</v>
      </c>
      <c r="C178" s="144">
        <f>IF(OR($E178="Z",AND($E178="H",$D178="B")),$F178,IF(AND($D178="B",$E178="Ü"),-$F178,IF($E178="X",$F178*$AD178,IF(AND(E178="D",G178="B"),F178*0.2,IF(AND(D178="S",E178="H"),$F178*H178/100,0)))))</f>
        <v>0</v>
      </c>
      <c r="D178" s="145"/>
      <c r="E178" s="146"/>
      <c r="F178" s="147">
        <f>IF(AND(D178="G",E178="S"),ROUND(SUM($L$6:$L177)*H178/100,-2),IF(AND(D178="R",E178="S"),ROUND(SUM(N$6:N177)*H178/100,-2),IF(AND(D178="C",E178="S"),ROUND(SUM(P$6:P177)*H178/100,-2),IF(AND(D178="L",E178="S"),ROUND(SUM(R$6:R177)*H178/100,-2),IF(AND(D178="O",E178="S"),ROUND(SUM(T$6:T177)*H178/100,-2),IF(AND(D178="V",E178="S"),ROUND(SUM(V$6:V177)*H178/100,-2),IF(AND(D178="G",E178="Z"),ABS(ROUND(SUM(K$6:K177)*H178/100,-2)),IF(AND(D178="R",E178="Z"),ABS(ROUND(SUM(M$6:M177)*H178/100,-2)),IF(AND(D178="C",E178="Z"),ABS(ROUND(SUM(O$6:O177)*H178/100,-2)),IF(AND(D178="L",E178="Z"),ABS(ROUND(SUM(Q$6:Q177)*H178/100,-2)),IF(AND(D178="O",E178="Z"),ABS(ROUND(SUM(S$6:S177)*H178/100,-2)),IF(AND(D178="V",E178="Z"),ABS(ROUND(SUM(U$6:U177)*H178/100,-2)),IF(E178="X",ABS(ROUND(SUM(I$6:I177)*H178/100,-2)),IF(AND(D178="B",E178="H"),80000,0))))))))))))))</f>
        <v>0</v>
      </c>
      <c r="G178" s="148"/>
      <c r="H178" s="149">
        <f>IF(AND(E177="S"),H176,H177)</f>
        <v>5</v>
      </c>
      <c r="I178" s="144">
        <f>IF(AND($D178="S",$E178="H"),-$F178,IF(AND($D178="S",$E178="T"),$F178,0))</f>
        <v>0</v>
      </c>
      <c r="J178" s="150">
        <f>IF(AND($D178="S",OR($E178="Ü",$E178="T",$E178="A",$E178="D")),-$F178,IF(AND($G178="S",$E178="Ü"),$F178,IF(E178="S",$F178,IF(AND(D178="S",E178="H"),$F178*(100-H178)/100,IF(E178="X",-F178,0)))))</f>
        <v>0</v>
      </c>
      <c r="K178" s="151">
        <f>IF(AND($D178="G",$E178="H"),-$F178,IF(AND($D178="G",$E178="T"),$F178,0))</f>
        <v>0</v>
      </c>
      <c r="L178" s="152">
        <f>IF(AND($D178="G",$E178="H"),$F178,IF(AND($D178="G",NOT($E178="H")),-$F178,IF($G178="G",$F178,IF(AND($E178="B",NOT($D178="G")),$F178/($G$1-1),IF($E178="X",$F178*X178,0)))))</f>
        <v>0</v>
      </c>
      <c r="M178" s="153">
        <f>IF(AND($D178="R",$E178="H"),-$F178,IF(AND($D178="R",$E178="T"),$F178,0))</f>
        <v>0</v>
      </c>
      <c r="N178" s="152">
        <f>IF(AND($D178="R",$E178="H"),$F178,IF(AND($D178="R",NOT($E178="H")),-$F178,IF($G178="R",$F178,IF(AND($E178="B",NOT($D178="R")),$F178/($G$1-1),IF($E178="X",$F178*Y178,0)))))</f>
        <v>0</v>
      </c>
      <c r="O178" s="153">
        <f>IF(AND($D178="C",$E178="H"),-$F178,IF(AND($D178="C",$E178="T"),$F178,0))</f>
        <v>0</v>
      </c>
      <c r="P178" s="152">
        <f>IF($G$1&lt;3,0,IF(AND($D178="C",$E178="H"),$F178,IF(AND($D178="C",NOT($E178="H")),-$F178,IF($G178="C",$F178,IF(AND($E178="B",NOT($D178="C")),$F178/($G$1-1),IF($E178="X",$F178*Z178,0))))))</f>
        <v>0</v>
      </c>
      <c r="Q178" s="153">
        <f>IF(AND($D178="L",$E178="H"),-$F178,IF(AND($D178="L",$E178="T"),$F178,0))</f>
        <v>0</v>
      </c>
      <c r="R178" s="152">
        <f>IF($G$1&lt;4,0,IF(AND($D178="L",$E178="H"),$F178,IF(AND($D178="L",NOT($E178="H")),-$F178,IF($G178="L",$F178,IF(AND($E178="B",NOT($D178="L")),$F178/($G$1-1),IF($E178="X",$F178*AA178,0))))))</f>
        <v>0</v>
      </c>
      <c r="S178" s="153">
        <f>IF(AND($D178="O",$E178="H"),-$F178,IF(AND($D178="O",$E178="T"),$F178,0))</f>
        <v>0</v>
      </c>
      <c r="T178" s="152">
        <f>IF($G$1&lt;5,0,IF(AND($D178="O",$E178="H"),$F178,IF(AND($D178="O",NOT($E178="H")),-$F178,IF($G178="O",$F178,IF(AND($E178="B",NOT($D178="O")),$F178/($G$1-1),IF($E178="X",$F178*AB178,0))))))</f>
        <v>0</v>
      </c>
      <c r="U178" s="153">
        <f>IF(AND($D178="V",$E178="H"),-$F178,IF(AND($D178="V",$E178="T"),$F178,0))</f>
        <v>0</v>
      </c>
      <c r="V178" s="152">
        <f>IF($G$1&lt;6,0,IF(AND($D178="V",$E178="H"),$F178,IF(AND($D178="V",NOT($E178="H")),-$F178,IF($G178="V",$F178,IF(AND($E178="B",NOT($D178="V")),$F178/($G$1-1),IF($E178="X",($F178*AC178)-#REF!,0))))))</f>
        <v>0</v>
      </c>
      <c r="W178" s="154">
        <f>IF(AND(D178="S",E178="H"),1,IF(AND(D178="B",E178="H"),2,IF(AND(D178="G",E178="A"),3,IF(AND(D178="G",E178="D"),4,IF(AND(D178="R",E178="A"),5,IF(AND(D178="R",E178="D"),6,IF(AND(D178="C",E178="A"),7,IF(AND(D178="C",E178="D"),8,IF(AND(D178="L",E178="A"),9,IF(AND(D178="L",E178="D"),10,IF(AND(D178="O",E178="A"),11,IF(AND(D178="O",E178="D"),12,IF(AND(D178="V",E178="A"),13,IF(AND(D178="V",E178="D"),14,0))))))))))))))</f>
        <v>0</v>
      </c>
      <c r="X178" s="155">
        <f>IF(NOT(SUMIF($W$6:$W178,1,$I$6:$I178)=0),(SUMIF($W$6:$W178,3,$F$6:$F178)-SUMIF($AE$6:$AE178,3,$F$6:$F178))/ABS(SUMIF($W$6:$W178,1,$I$6:$I178)),0)</f>
        <v>0</v>
      </c>
      <c r="Y178" s="155">
        <f>IF(NOT(SUMIF($W$6:$W178,1,$I$6:$I178)=0),(SUMIF($W$6:$W178,5,$F$6:$F178)-SUMIF($AE$6:$AE178,5,$F$6:$F178))/ABS(SUMIF($W$6:$W178,1,$I$6:$I178)),0)</f>
        <v>0</v>
      </c>
      <c r="Z178" s="155">
        <f>IF(NOT(SUMIF($W$6:$W178,1,$I$6:$I178)=0),(SUMIF($W$6:$W178,7,$F$6:$F178)-SUMIF($AE$6:$AE178,7,$F$6:$F178))/ABS(SUMIF($W$6:$W178,1,$I$6:$I178)),0)</f>
        <v>0</v>
      </c>
      <c r="AA178" s="155">
        <f>IF(NOT(SUMIF($W$6:$W178,1,$I$6:$I178)=0),(SUMIF($W$6:$W178,9,$F$6:$F178)-SUMIF($AE$6:$AE178,9,$F$6:$F178))/ABS(SUMIF($W$6:$W178,1,$I$6:$I178)),0)</f>
        <v>0</v>
      </c>
      <c r="AB178" s="155">
        <f>IF(NOT(SUMIF($W$6:$W178,1,$I$6:$I178)=0),(SUMIF($W$6:$W178,11,$F$6:$F178)-SUMIF($AE$6:$AE178,11,$F$6:$F178))/ABS(SUMIF($W$6:$W178,1,$I$6:$I178)),0)</f>
        <v>0</v>
      </c>
      <c r="AC178" s="155">
        <f>IF(NOT(SUMIF($W$6:$W178,1,$I$6:$I178)=0),(SUMIF($W$6:$W178,13,$F$6:$F178)-SUMIF($AE$6:$AE178,13,$F$6:$F178))/ABS(SUMIF($W$6:$W178,1,$I$6:$I178)),0)</f>
        <v>0</v>
      </c>
      <c r="AD178" s="155">
        <f>IF(SUM($W$6:$W178)+SUM($AE$6:$AE178)=0,0,1-X178-Y178-Z178-AA178-AB178-AC178)</f>
        <v>0</v>
      </c>
      <c r="AE178" s="156">
        <f>IF(AND($D178="S",$E178="T"),1,IF(AND($D178="B",$E178="A"),2,IF(AND($G178="G",$E178="A"),3,IF(AND($G178="G",$E178="D"),4,IF(AND($G178="R",$E178="A"),5,IF(AND($G178="R",$E178="D"),6,IF(AND($G178="C",$E178="A"),7,IF(AND($G178="C",$E178="D"),8,IF(AND($G178="L",$E178="A"),9,IF(AND($G178="L",$E178="D"),10,IF(AND($G178="O",$E178="A"),11,IF(AND($G178="O",$E178="D"),12,IF(AND($G178="V",$E178="A"),13,IF(AND($G178="V",$E178="D"),14,IF(AND($E178="A",$G178="B"),15,0)))))))))))))))</f>
        <v>0</v>
      </c>
      <c r="AF178" s="157">
        <f>IF(AND(D178="B",E178="H"),A178,IF(AND(G178="B",OR(E178="A",E178="D")),A178,0))</f>
        <v>0</v>
      </c>
    </row>
    <row r="179" ht="12.7" customHeight="1">
      <c r="A179" s="143">
        <f>IF($E179="H",-$F179,IF($E179="T",$F179,IF(AND($E179="A",$G179="B"),$F179,IF(AND(E179="D",G179="B"),F179*0.8,0))))</f>
        <v>0</v>
      </c>
      <c r="B179" s="144">
        <f>$B178-$A179</f>
        <v>0</v>
      </c>
      <c r="C179" s="144">
        <f>IF(OR($E179="Z",AND($E179="H",$D179="B")),$F179,IF(AND($D179="B",$E179="Ü"),-$F179,IF($E179="X",$F179*$AD179,IF(AND(E179="D",G179="B"),F179*0.2,IF(AND(D179="S",E179="H"),$F179*H179/100,0)))))</f>
        <v>0</v>
      </c>
      <c r="D179" s="145"/>
      <c r="E179" s="146"/>
      <c r="F179" s="147">
        <f>IF(AND(D179="G",E179="S"),ROUND(SUM($L$6:$L178)*H179/100,-2),IF(AND(D179="R",E179="S"),ROUND(SUM(N$6:N178)*H179/100,-2),IF(AND(D179="C",E179="S"),ROUND(SUM(P$6:P178)*H179/100,-2),IF(AND(D179="L",E179="S"),ROUND(SUM(R$6:R178)*H179/100,-2),IF(AND(D179="O",E179="S"),ROUND(SUM(T$6:T178)*H179/100,-2),IF(AND(D179="V",E179="S"),ROUND(SUM(V$6:V178)*H179/100,-2),IF(AND(D179="G",E179="Z"),ABS(ROUND(SUM(K$6:K178)*H179/100,-2)),IF(AND(D179="R",E179="Z"),ABS(ROUND(SUM(M$6:M178)*H179/100,-2)),IF(AND(D179="C",E179="Z"),ABS(ROUND(SUM(O$6:O178)*H179/100,-2)),IF(AND(D179="L",E179="Z"),ABS(ROUND(SUM(Q$6:Q178)*H179/100,-2)),IF(AND(D179="O",E179="Z"),ABS(ROUND(SUM(S$6:S178)*H179/100,-2)),IF(AND(D179="V",E179="Z"),ABS(ROUND(SUM(U$6:U178)*H179/100,-2)),IF(E179="X",ABS(ROUND(SUM(I$6:I178)*H179/100,-2)),IF(AND(D179="B",E179="H"),80000,0))))))))))))))</f>
        <v>0</v>
      </c>
      <c r="G179" s="148"/>
      <c r="H179" s="149">
        <f>IF(AND(E178="S"),H177,H178)</f>
        <v>5</v>
      </c>
      <c r="I179" s="144">
        <f>IF(AND($D179="S",$E179="H"),-$F179,IF(AND($D179="S",$E179="T"),$F179,0))</f>
        <v>0</v>
      </c>
      <c r="J179" s="150">
        <f>IF(AND($D179="S",OR($E179="Ü",$E179="T",$E179="A",$E179="D")),-$F179,IF(AND($G179="S",$E179="Ü"),$F179,IF(E179="S",$F179,IF(AND(D179="S",E179="H"),$F179*(100-H179)/100,IF(E179="X",-F179,0)))))</f>
        <v>0</v>
      </c>
      <c r="K179" s="151">
        <f>IF(AND($D179="G",$E179="H"),-$F179,IF(AND($D179="G",$E179="T"),$F179,0))</f>
        <v>0</v>
      </c>
      <c r="L179" s="152">
        <f>IF(AND($D179="G",$E179="H"),$F179,IF(AND($D179="G",NOT($E179="H")),-$F179,IF($G179="G",$F179,IF(AND($E179="B",NOT($D179="G")),$F179/($G$1-1),IF($E179="X",$F179*X179,0)))))</f>
        <v>0</v>
      </c>
      <c r="M179" s="153">
        <f>IF(AND($D179="R",$E179="H"),-$F179,IF(AND($D179="R",$E179="T"),$F179,0))</f>
        <v>0</v>
      </c>
      <c r="N179" s="152">
        <f>IF(AND($D179="R",$E179="H"),$F179,IF(AND($D179="R",NOT($E179="H")),-$F179,IF($G179="R",$F179,IF(AND($E179="B",NOT($D179="R")),$F179/($G$1-1),IF($E179="X",$F179*Y179,0)))))</f>
        <v>0</v>
      </c>
      <c r="O179" s="153">
        <f>IF(AND($D179="C",$E179="H"),-$F179,IF(AND($D179="C",$E179="T"),$F179,0))</f>
        <v>0</v>
      </c>
      <c r="P179" s="152">
        <f>IF($G$1&lt;3,0,IF(AND($D179="C",$E179="H"),$F179,IF(AND($D179="C",NOT($E179="H")),-$F179,IF($G179="C",$F179,IF(AND($E179="B",NOT($D179="C")),$F179/($G$1-1),IF($E179="X",$F179*Z179,0))))))</f>
        <v>0</v>
      </c>
      <c r="Q179" s="153">
        <f>IF(AND($D179="L",$E179="H"),-$F179,IF(AND($D179="L",$E179="T"),$F179,0))</f>
        <v>0</v>
      </c>
      <c r="R179" s="152">
        <f>IF($G$1&lt;4,0,IF(AND($D179="L",$E179="H"),$F179,IF(AND($D179="L",NOT($E179="H")),-$F179,IF($G179="L",$F179,IF(AND($E179="B",NOT($D179="L")),$F179/($G$1-1),IF($E179="X",$F179*AA179,0))))))</f>
        <v>0</v>
      </c>
      <c r="S179" s="153">
        <f>IF(AND($D179="O",$E179="H"),-$F179,IF(AND($D179="O",$E179="T"),$F179,0))</f>
        <v>0</v>
      </c>
      <c r="T179" s="152">
        <f>IF($G$1&lt;5,0,IF(AND($D179="O",$E179="H"),$F179,IF(AND($D179="O",NOT($E179="H")),-$F179,IF($G179="O",$F179,IF(AND($E179="B",NOT($D179="O")),$F179/($G$1-1),IF($E179="X",$F179*AB179,0))))))</f>
        <v>0</v>
      </c>
      <c r="U179" s="153">
        <f>IF(AND($D179="V",$E179="H"),-$F179,IF(AND($D179="V",$E179="T"),$F179,0))</f>
        <v>0</v>
      </c>
      <c r="V179" s="152">
        <f>IF($G$1&lt;6,0,IF(AND($D179="V",$E179="H"),$F179,IF(AND($D179="V",NOT($E179="H")),-$F179,IF($G179="V",$F179,IF(AND($E179="B",NOT($D179="V")),$F179/($G$1-1),IF($E179="X",($F179*AC179)-#REF!,0))))))</f>
        <v>0</v>
      </c>
      <c r="W179" s="158">
        <f>IF(AND(D179="S",E179="H"),1,IF(AND(D179="B",E179="H"),2,IF(AND(D179="G",E179="A"),3,IF(AND(D179="G",E179="D"),4,IF(AND(D179="R",E179="A"),5,IF(AND(D179="R",E179="D"),6,IF(AND(D179="C",E179="A"),7,IF(AND(D179="C",E179="D"),8,IF(AND(D179="L",E179="A"),9,IF(AND(D179="L",E179="D"),10,IF(AND(D179="O",E179="A"),11,IF(AND(D179="O",E179="D"),12,IF(AND(D179="V",E179="A"),13,IF(AND(D179="V",E179="D"),14,0))))))))))))))</f>
        <v>0</v>
      </c>
      <c r="X179" s="159">
        <f>IF(NOT(SUMIF($W$6:$W179,1,$I$6:$I179)=0),(SUMIF($W$6:$W179,3,$F$6:$F179)-SUMIF($AE$6:$AE179,3,$F$6:$F179))/ABS(SUMIF($W$6:$W179,1,$I$6:$I179)),0)</f>
        <v>0</v>
      </c>
      <c r="Y179" s="159">
        <f>IF(NOT(SUMIF($W$6:$W179,1,$I$6:$I179)=0),(SUMIF($W$6:$W179,5,$F$6:$F179)-SUMIF($AE$6:$AE179,5,$F$6:$F179))/ABS(SUMIF($W$6:$W179,1,$I$6:$I179)),0)</f>
        <v>0</v>
      </c>
      <c r="Z179" s="159">
        <f>IF(NOT(SUMIF($W$6:$W179,1,$I$6:$I179)=0),(SUMIF($W$6:$W179,7,$F$6:$F179)-SUMIF($AE$6:$AE179,7,$F$6:$F179))/ABS(SUMIF($W$6:$W179,1,$I$6:$I179)),0)</f>
        <v>0</v>
      </c>
      <c r="AA179" s="159">
        <f>IF(NOT(SUMIF($W$6:$W179,1,$I$6:$I179)=0),(SUMIF($W$6:$W179,9,$F$6:$F179)-SUMIF($AE$6:$AE179,9,$F$6:$F179))/ABS(SUMIF($W$6:$W179,1,$I$6:$I179)),0)</f>
        <v>0</v>
      </c>
      <c r="AB179" s="159">
        <f>IF(NOT(SUMIF($W$6:$W179,1,$I$6:$I179)=0),(SUMIF($W$6:$W179,11,$F$6:$F179)-SUMIF($AE$6:$AE179,11,$F$6:$F179))/ABS(SUMIF($W$6:$W179,1,$I$6:$I179)),0)</f>
        <v>0</v>
      </c>
      <c r="AC179" s="159">
        <f>IF(NOT(SUMIF($W$6:$W179,1,$I$6:$I179)=0),(SUMIF($W$6:$W179,13,$F$6:$F179)-SUMIF($AE$6:$AE179,13,$F$6:$F179))/ABS(SUMIF($W$6:$W179,1,$I$6:$I179)),0)</f>
        <v>0</v>
      </c>
      <c r="AD179" s="159">
        <f>IF(SUM($W$6:$W179)+SUM($AE$6:$AE179)=0,0,1-X179-Y179-Z179-AA179-AB179-AC179)</f>
        <v>0</v>
      </c>
      <c r="AE179" s="160">
        <f>IF(AND($D179="S",$E179="T"),1,IF(AND($D179="B",$E179="A"),2,IF(AND($G179="G",$E179="A"),3,IF(AND($G179="G",$E179="D"),4,IF(AND($G179="R",$E179="A"),5,IF(AND($G179="R",$E179="D"),6,IF(AND($G179="C",$E179="A"),7,IF(AND($G179="C",$E179="D"),8,IF(AND($G179="L",$E179="A"),9,IF(AND($G179="L",$E179="D"),10,IF(AND($G179="O",$E179="A"),11,IF(AND($G179="O",$E179="D"),12,IF(AND($G179="V",$E179="A"),13,IF(AND($G179="V",$E179="D"),14,IF(AND($E179="A",$G179="B"),15,0)))))))))))))))</f>
        <v>0</v>
      </c>
      <c r="AF179" s="161">
        <f>IF(AND(D179="B",E179="H"),A179,IF(AND(G179="B",OR(E179="A",E179="D")),A179,0))</f>
        <v>0</v>
      </c>
    </row>
    <row r="180" ht="12.7" customHeight="1">
      <c r="A180" s="143">
        <f>IF($E180="H",-$F180,IF($E180="T",$F180,IF(AND($E180="A",$G180="B"),$F180,IF(AND(E180="D",G180="B"),F180*0.8,0))))</f>
        <v>0</v>
      </c>
      <c r="B180" s="144">
        <f>$B179-$A180</f>
        <v>0</v>
      </c>
      <c r="C180" s="144">
        <f>IF(OR($E180="Z",AND($E180="H",$D180="B")),$F180,IF(AND($D180="B",$E180="Ü"),-$F180,IF($E180="X",$F180*$AD180,IF(AND(E180="D",G180="B"),F180*0.2,IF(AND(D180="S",E180="H"),$F180*H180/100,0)))))</f>
        <v>0</v>
      </c>
      <c r="D180" s="145"/>
      <c r="E180" s="146"/>
      <c r="F180" s="147">
        <f>IF(AND(D180="G",E180="S"),ROUND(SUM($L$6:$L179)*H180/100,-2),IF(AND(D180="R",E180="S"),ROUND(SUM(N$6:N179)*H180/100,-2),IF(AND(D180="C",E180="S"),ROUND(SUM(P$6:P179)*H180/100,-2),IF(AND(D180="L",E180="S"),ROUND(SUM(R$6:R179)*H180/100,-2),IF(AND(D180="O",E180="S"),ROUND(SUM(T$6:T179)*H180/100,-2),IF(AND(D180="V",E180="S"),ROUND(SUM(V$6:V179)*H180/100,-2),IF(AND(D180="G",E180="Z"),ABS(ROUND(SUM(K$6:K179)*H180/100,-2)),IF(AND(D180="R",E180="Z"),ABS(ROUND(SUM(M$6:M179)*H180/100,-2)),IF(AND(D180="C",E180="Z"),ABS(ROUND(SUM(O$6:O179)*H180/100,-2)),IF(AND(D180="L",E180="Z"),ABS(ROUND(SUM(Q$6:Q179)*H180/100,-2)),IF(AND(D180="O",E180="Z"),ABS(ROUND(SUM(S$6:S179)*H180/100,-2)),IF(AND(D180="V",E180="Z"),ABS(ROUND(SUM(U$6:U179)*H180/100,-2)),IF(E180="X",ABS(ROUND(SUM(I$6:I179)*H180/100,-2)),IF(AND(D180="B",E180="H"),80000,0))))))))))))))</f>
        <v>0</v>
      </c>
      <c r="G180" s="148"/>
      <c r="H180" s="149">
        <f>IF(AND(E179="S"),H178,H179)</f>
        <v>5</v>
      </c>
      <c r="I180" s="144">
        <f>IF(AND($D180="S",$E180="H"),-$F180,IF(AND($D180="S",$E180="T"),$F180,0))</f>
        <v>0</v>
      </c>
      <c r="J180" s="150">
        <f>IF(AND($D180="S",OR($E180="Ü",$E180="T",$E180="A",$E180="D")),-$F180,IF(AND($G180="S",$E180="Ü"),$F180,IF(E180="S",$F180,IF(AND(D180="S",E180="H"),$F180*(100-H180)/100,IF(E180="X",-F180,0)))))</f>
        <v>0</v>
      </c>
      <c r="K180" s="151">
        <f>IF(AND($D180="G",$E180="H"),-$F180,IF(AND($D180="G",$E180="T"),$F180,0))</f>
        <v>0</v>
      </c>
      <c r="L180" s="152">
        <f>IF(AND($D180="G",$E180="H"),$F180,IF(AND($D180="G",NOT($E180="H")),-$F180,IF($G180="G",$F180,IF(AND($E180="B",NOT($D180="G")),$F180/($G$1-1),IF($E180="X",$F180*X180,0)))))</f>
        <v>0</v>
      </c>
      <c r="M180" s="153">
        <f>IF(AND($D180="R",$E180="H"),-$F180,IF(AND($D180="R",$E180="T"),$F180,0))</f>
        <v>0</v>
      </c>
      <c r="N180" s="152">
        <f>IF(AND($D180="R",$E180="H"),$F180,IF(AND($D180="R",NOT($E180="H")),-$F180,IF($G180="R",$F180,IF(AND($E180="B",NOT($D180="R")),$F180/($G$1-1),IF($E180="X",$F180*Y180,0)))))</f>
        <v>0</v>
      </c>
      <c r="O180" s="153">
        <f>IF(AND($D180="C",$E180="H"),-$F180,IF(AND($D180="C",$E180="T"),$F180,0))</f>
        <v>0</v>
      </c>
      <c r="P180" s="152">
        <f>IF($G$1&lt;3,0,IF(AND($D180="C",$E180="H"),$F180,IF(AND($D180="C",NOT($E180="H")),-$F180,IF($G180="C",$F180,IF(AND($E180="B",NOT($D180="C")),$F180/($G$1-1),IF($E180="X",$F180*Z180,0))))))</f>
        <v>0</v>
      </c>
      <c r="Q180" s="153">
        <f>IF(AND($D180="L",$E180="H"),-$F180,IF(AND($D180="L",$E180="T"),$F180,0))</f>
        <v>0</v>
      </c>
      <c r="R180" s="152">
        <f>IF($G$1&lt;4,0,IF(AND($D180="L",$E180="H"),$F180,IF(AND($D180="L",NOT($E180="H")),-$F180,IF($G180="L",$F180,IF(AND($E180="B",NOT($D180="L")),$F180/($G$1-1),IF($E180="X",$F180*AA180,0))))))</f>
        <v>0</v>
      </c>
      <c r="S180" s="153">
        <f>IF(AND($D180="O",$E180="H"),-$F180,IF(AND($D180="O",$E180="T"),$F180,0))</f>
        <v>0</v>
      </c>
      <c r="T180" s="152">
        <f>IF($G$1&lt;5,0,IF(AND($D180="O",$E180="H"),$F180,IF(AND($D180="O",NOT($E180="H")),-$F180,IF($G180="O",$F180,IF(AND($E180="B",NOT($D180="O")),$F180/($G$1-1),IF($E180="X",$F180*AB180,0))))))</f>
        <v>0</v>
      </c>
      <c r="U180" s="153">
        <f>IF(AND($D180="V",$E180="H"),-$F180,IF(AND($D180="V",$E180="T"),$F180,0))</f>
        <v>0</v>
      </c>
      <c r="V180" s="152">
        <f>IF($G$1&lt;6,0,IF(AND($D180="V",$E180="H"),$F180,IF(AND($D180="V",NOT($E180="H")),-$F180,IF($G180="V",$F180,IF(AND($E180="B",NOT($D180="V")),$F180/($G$1-1),IF($E180="X",($F180*AC180)-#REF!,0))))))</f>
        <v>0</v>
      </c>
      <c r="W180" s="154">
        <f>IF(AND(D180="S",E180="H"),1,IF(AND(D180="B",E180="H"),2,IF(AND(D180="G",E180="A"),3,IF(AND(D180="G",E180="D"),4,IF(AND(D180="R",E180="A"),5,IF(AND(D180="R",E180="D"),6,IF(AND(D180="C",E180="A"),7,IF(AND(D180="C",E180="D"),8,IF(AND(D180="L",E180="A"),9,IF(AND(D180="L",E180="D"),10,IF(AND(D180="O",E180="A"),11,IF(AND(D180="O",E180="D"),12,IF(AND(D180="V",E180="A"),13,IF(AND(D180="V",E180="D"),14,0))))))))))))))</f>
        <v>0</v>
      </c>
      <c r="X180" s="155">
        <f>IF(NOT(SUMIF($W$6:$W180,1,$I$6:$I180)=0),(SUMIF($W$6:$W180,3,$F$6:$F180)-SUMIF($AE$6:$AE180,3,$F$6:$F180))/ABS(SUMIF($W$6:$W180,1,$I$6:$I180)),0)</f>
        <v>0</v>
      </c>
      <c r="Y180" s="155">
        <f>IF(NOT(SUMIF($W$6:$W180,1,$I$6:$I180)=0),(SUMIF($W$6:$W180,5,$F$6:$F180)-SUMIF($AE$6:$AE180,5,$F$6:$F180))/ABS(SUMIF($W$6:$W180,1,$I$6:$I180)),0)</f>
        <v>0</v>
      </c>
      <c r="Z180" s="155">
        <f>IF(NOT(SUMIF($W$6:$W180,1,$I$6:$I180)=0),(SUMIF($W$6:$W180,7,$F$6:$F180)-SUMIF($AE$6:$AE180,7,$F$6:$F180))/ABS(SUMIF($W$6:$W180,1,$I$6:$I180)),0)</f>
        <v>0</v>
      </c>
      <c r="AA180" s="155">
        <f>IF(NOT(SUMIF($W$6:$W180,1,$I$6:$I180)=0),(SUMIF($W$6:$W180,9,$F$6:$F180)-SUMIF($AE$6:$AE180,9,$F$6:$F180))/ABS(SUMIF($W$6:$W180,1,$I$6:$I180)),0)</f>
        <v>0</v>
      </c>
      <c r="AB180" s="155">
        <f>IF(NOT(SUMIF($W$6:$W180,1,$I$6:$I180)=0),(SUMIF($W$6:$W180,11,$F$6:$F180)-SUMIF($AE$6:$AE180,11,$F$6:$F180))/ABS(SUMIF($W$6:$W180,1,$I$6:$I180)),0)</f>
        <v>0</v>
      </c>
      <c r="AC180" s="155">
        <f>IF(NOT(SUMIF($W$6:$W180,1,$I$6:$I180)=0),(SUMIF($W$6:$W180,13,$F$6:$F180)-SUMIF($AE$6:$AE180,13,$F$6:$F180))/ABS(SUMIF($W$6:$W180,1,$I$6:$I180)),0)</f>
        <v>0</v>
      </c>
      <c r="AD180" s="155">
        <f>IF(SUM($W$6:$W180)+SUM($AE$6:$AE180)=0,0,1-X180-Y180-Z180-AA180-AB180-AC180)</f>
        <v>0</v>
      </c>
      <c r="AE180" s="156">
        <f>IF(AND($D180="S",$E180="T"),1,IF(AND($D180="B",$E180="A"),2,IF(AND($G180="G",$E180="A"),3,IF(AND($G180="G",$E180="D"),4,IF(AND($G180="R",$E180="A"),5,IF(AND($G180="R",$E180="D"),6,IF(AND($G180="C",$E180="A"),7,IF(AND($G180="C",$E180="D"),8,IF(AND($G180="L",$E180="A"),9,IF(AND($G180="L",$E180="D"),10,IF(AND($G180="O",$E180="A"),11,IF(AND($G180="O",$E180="D"),12,IF(AND($G180="V",$E180="A"),13,IF(AND($G180="V",$E180="D"),14,IF(AND($E180="A",$G180="B"),15,0)))))))))))))))</f>
        <v>0</v>
      </c>
      <c r="AF180" s="157">
        <f>IF(AND(D180="B",E180="H"),A180,IF(AND(G180="B",OR(E180="A",E180="D")),A180,0))</f>
        <v>0</v>
      </c>
    </row>
    <row r="181" ht="12.7" customHeight="1">
      <c r="A181" s="143">
        <f>IF($E181="H",-$F181,IF($E181="T",$F181,IF(AND($E181="A",$G181="B"),$F181,IF(AND(E181="D",G181="B"),F181*0.8,0))))</f>
        <v>0</v>
      </c>
      <c r="B181" s="144">
        <f>$B180-$A181</f>
        <v>0</v>
      </c>
      <c r="C181" s="144">
        <f>IF(OR($E181="Z",AND($E181="H",$D181="B")),$F181,IF(AND($D181="B",$E181="Ü"),-$F181,IF($E181="X",$F181*$AD181,IF(AND(E181="D",G181="B"),F181*0.2,IF(AND(D181="S",E181="H"),$F181*H181/100,0)))))</f>
        <v>0</v>
      </c>
      <c r="D181" s="145"/>
      <c r="E181" s="146"/>
      <c r="F181" s="147">
        <f>IF(AND(D181="G",E181="S"),ROUND(SUM($L$6:$L180)*H181/100,-2),IF(AND(D181="R",E181="S"),ROUND(SUM(N$6:N180)*H181/100,-2),IF(AND(D181="C",E181="S"),ROUND(SUM(P$6:P180)*H181/100,-2),IF(AND(D181="L",E181="S"),ROUND(SUM(R$6:R180)*H181/100,-2),IF(AND(D181="O",E181="S"),ROUND(SUM(T$6:T180)*H181/100,-2),IF(AND(D181="V",E181="S"),ROUND(SUM(V$6:V180)*H181/100,-2),IF(AND(D181="G",E181="Z"),ABS(ROUND(SUM(K$6:K180)*H181/100,-2)),IF(AND(D181="R",E181="Z"),ABS(ROUND(SUM(M$6:M180)*H181/100,-2)),IF(AND(D181="C",E181="Z"),ABS(ROUND(SUM(O$6:O180)*H181/100,-2)),IF(AND(D181="L",E181="Z"),ABS(ROUND(SUM(Q$6:Q180)*H181/100,-2)),IF(AND(D181="O",E181="Z"),ABS(ROUND(SUM(S$6:S180)*H181/100,-2)),IF(AND(D181="V",E181="Z"),ABS(ROUND(SUM(U$6:U180)*H181/100,-2)),IF(E181="X",ABS(ROUND(SUM(I$6:I180)*H181/100,-2)),IF(AND(D181="B",E181="H"),80000,0))))))))))))))</f>
        <v>0</v>
      </c>
      <c r="G181" s="148"/>
      <c r="H181" s="149">
        <f>IF(AND(E180="S"),H179,H180)</f>
        <v>5</v>
      </c>
      <c r="I181" s="144">
        <f>IF(AND($D181="S",$E181="H"),-$F181,IF(AND($D181="S",$E181="T"),$F181,0))</f>
        <v>0</v>
      </c>
      <c r="J181" s="150">
        <f>IF(AND($D181="S",OR($E181="Ü",$E181="T",$E181="A",$E181="D")),-$F181,IF(AND($G181="S",$E181="Ü"),$F181,IF(E181="S",$F181,IF(AND(D181="S",E181="H"),$F181*(100-H181)/100,IF(E181="X",-F181,0)))))</f>
        <v>0</v>
      </c>
      <c r="K181" s="151">
        <f>IF(AND($D181="G",$E181="H"),-$F181,IF(AND($D181="G",$E181="T"),$F181,0))</f>
        <v>0</v>
      </c>
      <c r="L181" s="152">
        <f>IF(AND($D181="G",$E181="H"),$F181,IF(AND($D181="G",NOT($E181="H")),-$F181,IF($G181="G",$F181,IF(AND($E181="B",NOT($D181="G")),$F181/($G$1-1),IF($E181="X",$F181*X181,0)))))</f>
        <v>0</v>
      </c>
      <c r="M181" s="153">
        <f>IF(AND($D181="R",$E181="H"),-$F181,IF(AND($D181="R",$E181="T"),$F181,0))</f>
        <v>0</v>
      </c>
      <c r="N181" s="152">
        <f>IF(AND($D181="R",$E181="H"),$F181,IF(AND($D181="R",NOT($E181="H")),-$F181,IF($G181="R",$F181,IF(AND($E181="B",NOT($D181="R")),$F181/($G$1-1),IF($E181="X",$F181*Y181,0)))))</f>
        <v>0</v>
      </c>
      <c r="O181" s="153">
        <f>IF(AND($D181="C",$E181="H"),-$F181,IF(AND($D181="C",$E181="T"),$F181,0))</f>
        <v>0</v>
      </c>
      <c r="P181" s="152">
        <f>IF($G$1&lt;3,0,IF(AND($D181="C",$E181="H"),$F181,IF(AND($D181="C",NOT($E181="H")),-$F181,IF($G181="C",$F181,IF(AND($E181="B",NOT($D181="C")),$F181/($G$1-1),IF($E181="X",$F181*Z181,0))))))</f>
        <v>0</v>
      </c>
      <c r="Q181" s="153">
        <f>IF(AND($D181="L",$E181="H"),-$F181,IF(AND($D181="L",$E181="T"),$F181,0))</f>
        <v>0</v>
      </c>
      <c r="R181" s="152">
        <f>IF($G$1&lt;4,0,IF(AND($D181="L",$E181="H"),$F181,IF(AND($D181="L",NOT($E181="H")),-$F181,IF($G181="L",$F181,IF(AND($E181="B",NOT($D181="L")),$F181/($G$1-1),IF($E181="X",$F181*AA181,0))))))</f>
        <v>0</v>
      </c>
      <c r="S181" s="153">
        <f>IF(AND($D181="O",$E181="H"),-$F181,IF(AND($D181="O",$E181="T"),$F181,0))</f>
        <v>0</v>
      </c>
      <c r="T181" s="152">
        <f>IF($G$1&lt;5,0,IF(AND($D181="O",$E181="H"),$F181,IF(AND($D181="O",NOT($E181="H")),-$F181,IF($G181="O",$F181,IF(AND($E181="B",NOT($D181="O")),$F181/($G$1-1),IF($E181="X",$F181*AB181,0))))))</f>
        <v>0</v>
      </c>
      <c r="U181" s="153">
        <f>IF(AND($D181="V",$E181="H"),-$F181,IF(AND($D181="V",$E181="T"),$F181,0))</f>
        <v>0</v>
      </c>
      <c r="V181" s="152">
        <f>IF($G$1&lt;6,0,IF(AND($D181="V",$E181="H"),$F181,IF(AND($D181="V",NOT($E181="H")),-$F181,IF($G181="V",$F181,IF(AND($E181="B",NOT($D181="V")),$F181/($G$1-1),IF($E181="X",($F181*AC181)-#REF!,0))))))</f>
        <v>0</v>
      </c>
      <c r="W181" s="158">
        <f>IF(AND(D181="S",E181="H"),1,IF(AND(D181="B",E181="H"),2,IF(AND(D181="G",E181="A"),3,IF(AND(D181="G",E181="D"),4,IF(AND(D181="R",E181="A"),5,IF(AND(D181="R",E181="D"),6,IF(AND(D181="C",E181="A"),7,IF(AND(D181="C",E181="D"),8,IF(AND(D181="L",E181="A"),9,IF(AND(D181="L",E181="D"),10,IF(AND(D181="O",E181="A"),11,IF(AND(D181="O",E181="D"),12,IF(AND(D181="V",E181="A"),13,IF(AND(D181="V",E181="D"),14,0))))))))))))))</f>
        <v>0</v>
      </c>
      <c r="X181" s="159">
        <f>IF(NOT(SUMIF($W$6:$W181,1,$I$6:$I181)=0),(SUMIF($W$6:$W181,3,$F$6:$F181)-SUMIF($AE$6:$AE181,3,$F$6:$F181))/ABS(SUMIF($W$6:$W181,1,$I$6:$I181)),0)</f>
        <v>0</v>
      </c>
      <c r="Y181" s="159">
        <f>IF(NOT(SUMIF($W$6:$W181,1,$I$6:$I181)=0),(SUMIF($W$6:$W181,5,$F$6:$F181)-SUMIF($AE$6:$AE181,5,$F$6:$F181))/ABS(SUMIF($W$6:$W181,1,$I$6:$I181)),0)</f>
        <v>0</v>
      </c>
      <c r="Z181" s="159">
        <f>IF(NOT(SUMIF($W$6:$W181,1,$I$6:$I181)=0),(SUMIF($W$6:$W181,7,$F$6:$F181)-SUMIF($AE$6:$AE181,7,$F$6:$F181))/ABS(SUMIF($W$6:$W181,1,$I$6:$I181)),0)</f>
        <v>0</v>
      </c>
      <c r="AA181" s="159">
        <f>IF(NOT(SUMIF($W$6:$W181,1,$I$6:$I181)=0),(SUMIF($W$6:$W181,9,$F$6:$F181)-SUMIF($AE$6:$AE181,9,$F$6:$F181))/ABS(SUMIF($W$6:$W181,1,$I$6:$I181)),0)</f>
        <v>0</v>
      </c>
      <c r="AB181" s="159">
        <f>IF(NOT(SUMIF($W$6:$W181,1,$I$6:$I181)=0),(SUMIF($W$6:$W181,11,$F$6:$F181)-SUMIF($AE$6:$AE181,11,$F$6:$F181))/ABS(SUMIF($W$6:$W181,1,$I$6:$I181)),0)</f>
        <v>0</v>
      </c>
      <c r="AC181" s="159">
        <f>IF(NOT(SUMIF($W$6:$W181,1,$I$6:$I181)=0),(SUMIF($W$6:$W181,13,$F$6:$F181)-SUMIF($AE$6:$AE181,13,$F$6:$F181))/ABS(SUMIF($W$6:$W181,1,$I$6:$I181)),0)</f>
        <v>0</v>
      </c>
      <c r="AD181" s="159">
        <f>IF(SUM($W$6:$W181)+SUM($AE$6:$AE181)=0,0,1-X181-Y181-Z181-AA181-AB181-AC181)</f>
        <v>0</v>
      </c>
      <c r="AE181" s="160">
        <f>IF(AND($D181="S",$E181="T"),1,IF(AND($D181="B",$E181="A"),2,IF(AND($G181="G",$E181="A"),3,IF(AND($G181="G",$E181="D"),4,IF(AND($G181="R",$E181="A"),5,IF(AND($G181="R",$E181="D"),6,IF(AND($G181="C",$E181="A"),7,IF(AND($G181="C",$E181="D"),8,IF(AND($G181="L",$E181="A"),9,IF(AND($G181="L",$E181="D"),10,IF(AND($G181="O",$E181="A"),11,IF(AND($G181="O",$E181="D"),12,IF(AND($G181="V",$E181="A"),13,IF(AND($G181="V",$E181="D"),14,IF(AND($E181="A",$G181="B"),15,0)))))))))))))))</f>
        <v>0</v>
      </c>
      <c r="AF181" s="161">
        <f>IF(AND(D181="B",E181="H"),A181,IF(AND(G181="B",OR(E181="A",E181="D")),A181,0))</f>
        <v>0</v>
      </c>
    </row>
    <row r="182" ht="12.7" customHeight="1">
      <c r="A182" s="143">
        <f>IF($E182="H",-$F182,IF($E182="T",$F182,IF(AND($E182="A",$G182="B"),$F182,IF(AND(E182="D",G182="B"),F182*0.8,0))))</f>
        <v>0</v>
      </c>
      <c r="B182" s="144">
        <f>$B181-$A182</f>
        <v>0</v>
      </c>
      <c r="C182" s="144">
        <f>IF(OR($E182="Z",AND($E182="H",$D182="B")),$F182,IF(AND($D182="B",$E182="Ü"),-$F182,IF($E182="X",$F182*$AD182,IF(AND(E182="D",G182="B"),F182*0.2,IF(AND(D182="S",E182="H"),$F182*H182/100,0)))))</f>
        <v>0</v>
      </c>
      <c r="D182" s="145"/>
      <c r="E182" s="146"/>
      <c r="F182" s="147">
        <f>IF(AND(D182="G",E182="S"),ROUND(SUM($L$6:$L181)*H182/100,-2),IF(AND(D182="R",E182="S"),ROUND(SUM(N$6:N181)*H182/100,-2),IF(AND(D182="C",E182="S"),ROUND(SUM(P$6:P181)*H182/100,-2),IF(AND(D182="L",E182="S"),ROUND(SUM(R$6:R181)*H182/100,-2),IF(AND(D182="O",E182="S"),ROUND(SUM(T$6:T181)*H182/100,-2),IF(AND(D182="V",E182="S"),ROUND(SUM(V$6:V181)*H182/100,-2),IF(AND(D182="G",E182="Z"),ABS(ROUND(SUM(K$6:K181)*H182/100,-2)),IF(AND(D182="R",E182="Z"),ABS(ROUND(SUM(M$6:M181)*H182/100,-2)),IF(AND(D182="C",E182="Z"),ABS(ROUND(SUM(O$6:O181)*H182/100,-2)),IF(AND(D182="L",E182="Z"),ABS(ROUND(SUM(Q$6:Q181)*H182/100,-2)),IF(AND(D182="O",E182="Z"),ABS(ROUND(SUM(S$6:S181)*H182/100,-2)),IF(AND(D182="V",E182="Z"),ABS(ROUND(SUM(U$6:U181)*H182/100,-2)),IF(E182="X",ABS(ROUND(SUM(I$6:I181)*H182/100,-2)),IF(AND(D182="B",E182="H"),80000,0))))))))))))))</f>
        <v>0</v>
      </c>
      <c r="G182" s="148"/>
      <c r="H182" s="149">
        <f>IF(AND(E181="S"),H180,H181)</f>
        <v>5</v>
      </c>
      <c r="I182" s="144">
        <f>IF(AND($D182="S",$E182="H"),-$F182,IF(AND($D182="S",$E182="T"),$F182,0))</f>
        <v>0</v>
      </c>
      <c r="J182" s="150">
        <f>IF(AND($D182="S",OR($E182="Ü",$E182="T",$E182="A",$E182="D")),-$F182,IF(AND($G182="S",$E182="Ü"),$F182,IF(E182="S",$F182,IF(AND(D182="S",E182="H"),$F182*(100-H182)/100,IF(E182="X",-F182,0)))))</f>
        <v>0</v>
      </c>
      <c r="K182" s="151">
        <f>IF(AND($D182="G",$E182="H"),-$F182,IF(AND($D182="G",$E182="T"),$F182,0))</f>
        <v>0</v>
      </c>
      <c r="L182" s="152">
        <f>IF(AND($D182="G",$E182="H"),$F182,IF(AND($D182="G",NOT($E182="H")),-$F182,IF($G182="G",$F182,IF(AND($E182="B",NOT($D182="G")),$F182/($G$1-1),IF($E182="X",$F182*X182,0)))))</f>
        <v>0</v>
      </c>
      <c r="M182" s="153">
        <f>IF(AND($D182="R",$E182="H"),-$F182,IF(AND($D182="R",$E182="T"),$F182,0))</f>
        <v>0</v>
      </c>
      <c r="N182" s="152">
        <f>IF(AND($D182="R",$E182="H"),$F182,IF(AND($D182="R",NOT($E182="H")),-$F182,IF($G182="R",$F182,IF(AND($E182="B",NOT($D182="R")),$F182/($G$1-1),IF($E182="X",$F182*Y182,0)))))</f>
        <v>0</v>
      </c>
      <c r="O182" s="153">
        <f>IF(AND($D182="C",$E182="H"),-$F182,IF(AND($D182="C",$E182="T"),$F182,0))</f>
        <v>0</v>
      </c>
      <c r="P182" s="152">
        <f>IF($G$1&lt;3,0,IF(AND($D182="C",$E182="H"),$F182,IF(AND($D182="C",NOT($E182="H")),-$F182,IF($G182="C",$F182,IF(AND($E182="B",NOT($D182="C")),$F182/($G$1-1),IF($E182="X",$F182*Z182,0))))))</f>
        <v>0</v>
      </c>
      <c r="Q182" s="153">
        <f>IF(AND($D182="L",$E182="H"),-$F182,IF(AND($D182="L",$E182="T"),$F182,0))</f>
        <v>0</v>
      </c>
      <c r="R182" s="152">
        <f>IF($G$1&lt;4,0,IF(AND($D182="L",$E182="H"),$F182,IF(AND($D182="L",NOT($E182="H")),-$F182,IF($G182="L",$F182,IF(AND($E182="B",NOT($D182="L")),$F182/($G$1-1),IF($E182="X",$F182*AA182,0))))))</f>
        <v>0</v>
      </c>
      <c r="S182" s="153">
        <f>IF(AND($D182="O",$E182="H"),-$F182,IF(AND($D182="O",$E182="T"),$F182,0))</f>
        <v>0</v>
      </c>
      <c r="T182" s="152">
        <f>IF($G$1&lt;5,0,IF(AND($D182="O",$E182="H"),$F182,IF(AND($D182="O",NOT($E182="H")),-$F182,IF($G182="O",$F182,IF(AND($E182="B",NOT($D182="O")),$F182/($G$1-1),IF($E182="X",$F182*AB182,0))))))</f>
        <v>0</v>
      </c>
      <c r="U182" s="153">
        <f>IF(AND($D182="V",$E182="H"),-$F182,IF(AND($D182="V",$E182="T"),$F182,0))</f>
        <v>0</v>
      </c>
      <c r="V182" s="152">
        <f>IF($G$1&lt;6,0,IF(AND($D182="V",$E182="H"),$F182,IF(AND($D182="V",NOT($E182="H")),-$F182,IF($G182="V",$F182,IF(AND($E182="B",NOT($D182="V")),$F182/($G$1-1),IF($E182="X",($F182*AC182)-#REF!,0))))))</f>
        <v>0</v>
      </c>
      <c r="W182" s="154">
        <f>IF(AND(D182="S",E182="H"),1,IF(AND(D182="B",E182="H"),2,IF(AND(D182="G",E182="A"),3,IF(AND(D182="G",E182="D"),4,IF(AND(D182="R",E182="A"),5,IF(AND(D182="R",E182="D"),6,IF(AND(D182="C",E182="A"),7,IF(AND(D182="C",E182="D"),8,IF(AND(D182="L",E182="A"),9,IF(AND(D182="L",E182="D"),10,IF(AND(D182="O",E182="A"),11,IF(AND(D182="O",E182="D"),12,IF(AND(D182="V",E182="A"),13,IF(AND(D182="V",E182="D"),14,0))))))))))))))</f>
        <v>0</v>
      </c>
      <c r="X182" s="155">
        <f>IF(NOT(SUMIF($W$6:$W182,1,$I$6:$I182)=0),(SUMIF($W$6:$W182,3,$F$6:$F182)-SUMIF($AE$6:$AE182,3,$F$6:$F182))/ABS(SUMIF($W$6:$W182,1,$I$6:$I182)),0)</f>
        <v>0</v>
      </c>
      <c r="Y182" s="155">
        <f>IF(NOT(SUMIF($W$6:$W182,1,$I$6:$I182)=0),(SUMIF($W$6:$W182,5,$F$6:$F182)-SUMIF($AE$6:$AE182,5,$F$6:$F182))/ABS(SUMIF($W$6:$W182,1,$I$6:$I182)),0)</f>
        <v>0</v>
      </c>
      <c r="Z182" s="155">
        <f>IF(NOT(SUMIF($W$6:$W182,1,$I$6:$I182)=0),(SUMIF($W$6:$W182,7,$F$6:$F182)-SUMIF($AE$6:$AE182,7,$F$6:$F182))/ABS(SUMIF($W$6:$W182,1,$I$6:$I182)),0)</f>
        <v>0</v>
      </c>
      <c r="AA182" s="155">
        <f>IF(NOT(SUMIF($W$6:$W182,1,$I$6:$I182)=0),(SUMIF($W$6:$W182,9,$F$6:$F182)-SUMIF($AE$6:$AE182,9,$F$6:$F182))/ABS(SUMIF($W$6:$W182,1,$I$6:$I182)),0)</f>
        <v>0</v>
      </c>
      <c r="AB182" s="155">
        <f>IF(NOT(SUMIF($W$6:$W182,1,$I$6:$I182)=0),(SUMIF($W$6:$W182,11,$F$6:$F182)-SUMIF($AE$6:$AE182,11,$F$6:$F182))/ABS(SUMIF($W$6:$W182,1,$I$6:$I182)),0)</f>
        <v>0</v>
      </c>
      <c r="AC182" s="155">
        <f>IF(NOT(SUMIF($W$6:$W182,1,$I$6:$I182)=0),(SUMIF($W$6:$W182,13,$F$6:$F182)-SUMIF($AE$6:$AE182,13,$F$6:$F182))/ABS(SUMIF($W$6:$W182,1,$I$6:$I182)),0)</f>
        <v>0</v>
      </c>
      <c r="AD182" s="155">
        <f>IF(SUM($W$6:$W182)+SUM($AE$6:$AE182)=0,0,1-X182-Y182-Z182-AA182-AB182-AC182)</f>
        <v>0</v>
      </c>
      <c r="AE182" s="156">
        <f>IF(AND($D182="S",$E182="T"),1,IF(AND($D182="B",$E182="A"),2,IF(AND($G182="G",$E182="A"),3,IF(AND($G182="G",$E182="D"),4,IF(AND($G182="R",$E182="A"),5,IF(AND($G182="R",$E182="D"),6,IF(AND($G182="C",$E182="A"),7,IF(AND($G182="C",$E182="D"),8,IF(AND($G182="L",$E182="A"),9,IF(AND($G182="L",$E182="D"),10,IF(AND($G182="O",$E182="A"),11,IF(AND($G182="O",$E182="D"),12,IF(AND($G182="V",$E182="A"),13,IF(AND($G182="V",$E182="D"),14,IF(AND($E182="A",$G182="B"),15,0)))))))))))))))</f>
        <v>0</v>
      </c>
      <c r="AF182" s="157">
        <f>IF(AND(D182="B",E182="H"),A182,IF(AND(G182="B",OR(E182="A",E182="D")),A182,0))</f>
        <v>0</v>
      </c>
    </row>
    <row r="183" ht="12.7" customHeight="1">
      <c r="A183" s="143">
        <f>IF($E183="H",-$F183,IF($E183="T",$F183,IF(AND($E183="A",$G183="B"),$F183,IF(AND(E183="D",G183="B"),F183*0.8,0))))</f>
        <v>0</v>
      </c>
      <c r="B183" s="144">
        <f>$B182-$A183</f>
        <v>0</v>
      </c>
      <c r="C183" s="144">
        <f>IF(OR($E183="Z",AND($E183="H",$D183="B")),$F183,IF(AND($D183="B",$E183="Ü"),-$F183,IF($E183="X",$F183*$AD183,IF(AND(E183="D",G183="B"),F183*0.2,IF(AND(D183="S",E183="H"),$F183*H183/100,0)))))</f>
        <v>0</v>
      </c>
      <c r="D183" s="145"/>
      <c r="E183" s="146"/>
      <c r="F183" s="147">
        <f>IF(AND(D183="G",E183="S"),ROUND(SUM($L$6:$L182)*H183/100,-2),IF(AND(D183="R",E183="S"),ROUND(SUM(N$6:N182)*H183/100,-2),IF(AND(D183="C",E183="S"),ROUND(SUM(P$6:P182)*H183/100,-2),IF(AND(D183="L",E183="S"),ROUND(SUM(R$6:R182)*H183/100,-2),IF(AND(D183="O",E183="S"),ROUND(SUM(T$6:T182)*H183/100,-2),IF(AND(D183="V",E183="S"),ROUND(SUM(V$6:V182)*H183/100,-2),IF(AND(D183="G",E183="Z"),ABS(ROUND(SUM(K$6:K182)*H183/100,-2)),IF(AND(D183="R",E183="Z"),ABS(ROUND(SUM(M$6:M182)*H183/100,-2)),IF(AND(D183="C",E183="Z"),ABS(ROUND(SUM(O$6:O182)*H183/100,-2)),IF(AND(D183="L",E183="Z"),ABS(ROUND(SUM(Q$6:Q182)*H183/100,-2)),IF(AND(D183="O",E183="Z"),ABS(ROUND(SUM(S$6:S182)*H183/100,-2)),IF(AND(D183="V",E183="Z"),ABS(ROUND(SUM(U$6:U182)*H183/100,-2)),IF(E183="X",ABS(ROUND(SUM(I$6:I182)*H183/100,-2)),IF(AND(D183="B",E183="H"),80000,0))))))))))))))</f>
        <v>0</v>
      </c>
      <c r="G183" s="148"/>
      <c r="H183" s="149">
        <f>IF(AND(E182="S"),H181,H182)</f>
        <v>5</v>
      </c>
      <c r="I183" s="144">
        <f>IF(AND($D183="S",$E183="H"),-$F183,IF(AND($D183="S",$E183="T"),$F183,0))</f>
        <v>0</v>
      </c>
      <c r="J183" s="150">
        <f>IF(AND($D183="S",OR($E183="Ü",$E183="T",$E183="A",$E183="D")),-$F183,IF(AND($G183="S",$E183="Ü"),$F183,IF(E183="S",$F183,IF(AND(D183="S",E183="H"),$F183*(100-H183)/100,IF(E183="X",-F183,0)))))</f>
        <v>0</v>
      </c>
      <c r="K183" s="151">
        <f>IF(AND($D183="G",$E183="H"),-$F183,IF(AND($D183="G",$E183="T"),$F183,0))</f>
        <v>0</v>
      </c>
      <c r="L183" s="152">
        <f>IF(AND($D183="G",$E183="H"),$F183,IF(AND($D183="G",NOT($E183="H")),-$F183,IF($G183="G",$F183,IF(AND($E183="B",NOT($D183="G")),$F183/($G$1-1),IF($E183="X",$F183*X183,0)))))</f>
        <v>0</v>
      </c>
      <c r="M183" s="153">
        <f>IF(AND($D183="R",$E183="H"),-$F183,IF(AND($D183="R",$E183="T"),$F183,0))</f>
        <v>0</v>
      </c>
      <c r="N183" s="152">
        <f>IF(AND($D183="R",$E183="H"),$F183,IF(AND($D183="R",NOT($E183="H")),-$F183,IF($G183="R",$F183,IF(AND($E183="B",NOT($D183="R")),$F183/($G$1-1),IF($E183="X",$F183*Y183,0)))))</f>
        <v>0</v>
      </c>
      <c r="O183" s="153">
        <f>IF(AND($D183="C",$E183="H"),-$F183,IF(AND($D183="C",$E183="T"),$F183,0))</f>
        <v>0</v>
      </c>
      <c r="P183" s="152">
        <f>IF($G$1&lt;3,0,IF(AND($D183="C",$E183="H"),$F183,IF(AND($D183="C",NOT($E183="H")),-$F183,IF($G183="C",$F183,IF(AND($E183="B",NOT($D183="C")),$F183/($G$1-1),IF($E183="X",$F183*Z183,0))))))</f>
        <v>0</v>
      </c>
      <c r="Q183" s="153">
        <f>IF(AND($D183="L",$E183="H"),-$F183,IF(AND($D183="L",$E183="T"),$F183,0))</f>
        <v>0</v>
      </c>
      <c r="R183" s="152">
        <f>IF($G$1&lt;4,0,IF(AND($D183="L",$E183="H"),$F183,IF(AND($D183="L",NOT($E183="H")),-$F183,IF($G183="L",$F183,IF(AND($E183="B",NOT($D183="L")),$F183/($G$1-1),IF($E183="X",$F183*AA183,0))))))</f>
        <v>0</v>
      </c>
      <c r="S183" s="153">
        <f>IF(AND($D183="O",$E183="H"),-$F183,IF(AND($D183="O",$E183="T"),$F183,0))</f>
        <v>0</v>
      </c>
      <c r="T183" s="152">
        <f>IF($G$1&lt;5,0,IF(AND($D183="O",$E183="H"),$F183,IF(AND($D183="O",NOT($E183="H")),-$F183,IF($G183="O",$F183,IF(AND($E183="B",NOT($D183="O")),$F183/($G$1-1),IF($E183="X",$F183*AB183,0))))))</f>
        <v>0</v>
      </c>
      <c r="U183" s="153">
        <f>IF(AND($D183="V",$E183="H"),-$F183,IF(AND($D183="V",$E183="T"),$F183,0))</f>
        <v>0</v>
      </c>
      <c r="V183" s="152">
        <f>IF($G$1&lt;6,0,IF(AND($D183="V",$E183="H"),$F183,IF(AND($D183="V",NOT($E183="H")),-$F183,IF($G183="V",$F183,IF(AND($E183="B",NOT($D183="V")),$F183/($G$1-1),IF($E183="X",($F183*AC183)-#REF!,0))))))</f>
        <v>0</v>
      </c>
      <c r="W183" s="158">
        <f>IF(AND(D183="S",E183="H"),1,IF(AND(D183="B",E183="H"),2,IF(AND(D183="G",E183="A"),3,IF(AND(D183="G",E183="D"),4,IF(AND(D183="R",E183="A"),5,IF(AND(D183="R",E183="D"),6,IF(AND(D183="C",E183="A"),7,IF(AND(D183="C",E183="D"),8,IF(AND(D183="L",E183="A"),9,IF(AND(D183="L",E183="D"),10,IF(AND(D183="O",E183="A"),11,IF(AND(D183="O",E183="D"),12,IF(AND(D183="V",E183="A"),13,IF(AND(D183="V",E183="D"),14,0))))))))))))))</f>
        <v>0</v>
      </c>
      <c r="X183" s="159">
        <f>IF(NOT(SUMIF($W$6:$W183,1,$I$6:$I183)=0),(SUMIF($W$6:$W183,3,$F$6:$F183)-SUMIF($AE$6:$AE183,3,$F$6:$F183))/ABS(SUMIF($W$6:$W183,1,$I$6:$I183)),0)</f>
        <v>0</v>
      </c>
      <c r="Y183" s="159">
        <f>IF(NOT(SUMIF($W$6:$W183,1,$I$6:$I183)=0),(SUMIF($W$6:$W183,5,$F$6:$F183)-SUMIF($AE$6:$AE183,5,$F$6:$F183))/ABS(SUMIF($W$6:$W183,1,$I$6:$I183)),0)</f>
        <v>0</v>
      </c>
      <c r="Z183" s="159">
        <f>IF(NOT(SUMIF($W$6:$W183,1,$I$6:$I183)=0),(SUMIF($W$6:$W183,7,$F$6:$F183)-SUMIF($AE$6:$AE183,7,$F$6:$F183))/ABS(SUMIF($W$6:$W183,1,$I$6:$I183)),0)</f>
        <v>0</v>
      </c>
      <c r="AA183" s="159">
        <f>IF(NOT(SUMIF($W$6:$W183,1,$I$6:$I183)=0),(SUMIF($W$6:$W183,9,$F$6:$F183)-SUMIF($AE$6:$AE183,9,$F$6:$F183))/ABS(SUMIF($W$6:$W183,1,$I$6:$I183)),0)</f>
        <v>0</v>
      </c>
      <c r="AB183" s="159">
        <f>IF(NOT(SUMIF($W$6:$W183,1,$I$6:$I183)=0),(SUMIF($W$6:$W183,11,$F$6:$F183)-SUMIF($AE$6:$AE183,11,$F$6:$F183))/ABS(SUMIF($W$6:$W183,1,$I$6:$I183)),0)</f>
        <v>0</v>
      </c>
      <c r="AC183" s="159">
        <f>IF(NOT(SUMIF($W$6:$W183,1,$I$6:$I183)=0),(SUMIF($W$6:$W183,13,$F$6:$F183)-SUMIF($AE$6:$AE183,13,$F$6:$F183))/ABS(SUMIF($W$6:$W183,1,$I$6:$I183)),0)</f>
        <v>0</v>
      </c>
      <c r="AD183" s="159">
        <f>IF(SUM($W$6:$W183)+SUM($AE$6:$AE183)=0,0,1-X183-Y183-Z183-AA183-AB183-AC183)</f>
        <v>0</v>
      </c>
      <c r="AE183" s="160">
        <f>IF(AND($D183="S",$E183="T"),1,IF(AND($D183="B",$E183="A"),2,IF(AND($G183="G",$E183="A"),3,IF(AND($G183="G",$E183="D"),4,IF(AND($G183="R",$E183="A"),5,IF(AND($G183="R",$E183="D"),6,IF(AND($G183="C",$E183="A"),7,IF(AND($G183="C",$E183="D"),8,IF(AND($G183="L",$E183="A"),9,IF(AND($G183="L",$E183="D"),10,IF(AND($G183="O",$E183="A"),11,IF(AND($G183="O",$E183="D"),12,IF(AND($G183="V",$E183="A"),13,IF(AND($G183="V",$E183="D"),14,IF(AND($E183="A",$G183="B"),15,0)))))))))))))))</f>
        <v>0</v>
      </c>
      <c r="AF183" s="161">
        <f>IF(AND(D183="B",E183="H"),A183,IF(AND(G183="B",OR(E183="A",E183="D")),A183,0))</f>
        <v>0</v>
      </c>
    </row>
    <row r="184" ht="12.7" customHeight="1">
      <c r="A184" s="143">
        <f>IF($E184="H",-$F184,IF($E184="T",$F184,IF(AND($E184="A",$G184="B"),$F184,IF(AND(E184="D",G184="B"),F184*0.8,0))))</f>
        <v>0</v>
      </c>
      <c r="B184" s="144">
        <f>$B183-$A184</f>
        <v>0</v>
      </c>
      <c r="C184" s="144">
        <f>IF(OR($E184="Z",AND($E184="H",$D184="B")),$F184,IF(AND($D184="B",$E184="Ü"),-$F184,IF($E184="X",$F184*$AD184,IF(AND(E184="D",G184="B"),F184*0.2,IF(AND(D184="S",E184="H"),$F184*H184/100,0)))))</f>
        <v>0</v>
      </c>
      <c r="D184" s="145"/>
      <c r="E184" s="146"/>
      <c r="F184" s="147">
        <f>IF(AND(D184="G",E184="S"),ROUND(SUM($L$6:$L183)*H184/100,-2),IF(AND(D184="R",E184="S"),ROUND(SUM(N$6:N183)*H184/100,-2),IF(AND(D184="C",E184="S"),ROUND(SUM(P$6:P183)*H184/100,-2),IF(AND(D184="L",E184="S"),ROUND(SUM(R$6:R183)*H184/100,-2),IF(AND(D184="O",E184="S"),ROUND(SUM(T$6:T183)*H184/100,-2),IF(AND(D184="V",E184="S"),ROUND(SUM(V$6:V183)*H184/100,-2),IF(AND(D184="G",E184="Z"),ABS(ROUND(SUM(K$6:K183)*H184/100,-2)),IF(AND(D184="R",E184="Z"),ABS(ROUND(SUM(M$6:M183)*H184/100,-2)),IF(AND(D184="C",E184="Z"),ABS(ROUND(SUM(O$6:O183)*H184/100,-2)),IF(AND(D184="L",E184="Z"),ABS(ROUND(SUM(Q$6:Q183)*H184/100,-2)),IF(AND(D184="O",E184="Z"),ABS(ROUND(SUM(S$6:S183)*H184/100,-2)),IF(AND(D184="V",E184="Z"),ABS(ROUND(SUM(U$6:U183)*H184/100,-2)),IF(E184="X",ABS(ROUND(SUM(I$6:I183)*H184/100,-2)),IF(AND(D184="B",E184="H"),80000,0))))))))))))))</f>
        <v>0</v>
      </c>
      <c r="G184" s="148"/>
      <c r="H184" s="149">
        <f>IF(AND(E183="S"),H182,H183)</f>
        <v>5</v>
      </c>
      <c r="I184" s="144">
        <f>IF(AND($D184="S",$E184="H"),-$F184,IF(AND($D184="S",$E184="T"),$F184,0))</f>
        <v>0</v>
      </c>
      <c r="J184" s="150">
        <f>IF(AND($D184="S",OR($E184="Ü",$E184="T",$E184="A",$E184="D")),-$F184,IF(AND($G184="S",$E184="Ü"),$F184,IF(E184="S",$F184,IF(AND(D184="S",E184="H"),$F184*(100-H184)/100,IF(E184="X",-F184,0)))))</f>
        <v>0</v>
      </c>
      <c r="K184" s="151">
        <f>IF(AND($D184="G",$E184="H"),-$F184,IF(AND($D184="G",$E184="T"),$F184,0))</f>
        <v>0</v>
      </c>
      <c r="L184" s="152">
        <f>IF(AND($D184="G",$E184="H"),$F184,IF(AND($D184="G",NOT($E184="H")),-$F184,IF($G184="G",$F184,IF(AND($E184="B",NOT($D184="G")),$F184/($G$1-1),IF($E184="X",$F184*X184,0)))))</f>
        <v>0</v>
      </c>
      <c r="M184" s="153">
        <f>IF(AND($D184="R",$E184="H"),-$F184,IF(AND($D184="R",$E184="T"),$F184,0))</f>
        <v>0</v>
      </c>
      <c r="N184" s="152">
        <f>IF(AND($D184="R",$E184="H"),$F184,IF(AND($D184="R",NOT($E184="H")),-$F184,IF($G184="R",$F184,IF(AND($E184="B",NOT($D184="R")),$F184/($G$1-1),IF($E184="X",$F184*Y184,0)))))</f>
        <v>0</v>
      </c>
      <c r="O184" s="153">
        <f>IF(AND($D184="C",$E184="H"),-$F184,IF(AND($D184="C",$E184="T"),$F184,0))</f>
        <v>0</v>
      </c>
      <c r="P184" s="152">
        <f>IF($G$1&lt;3,0,IF(AND($D184="C",$E184="H"),$F184,IF(AND($D184="C",NOT($E184="H")),-$F184,IF($G184="C",$F184,IF(AND($E184="B",NOT($D184="C")),$F184/($G$1-1),IF($E184="X",$F184*Z184,0))))))</f>
        <v>0</v>
      </c>
      <c r="Q184" s="153">
        <f>IF(AND($D184="L",$E184="H"),-$F184,IF(AND($D184="L",$E184="T"),$F184,0))</f>
        <v>0</v>
      </c>
      <c r="R184" s="152">
        <f>IF($G$1&lt;4,0,IF(AND($D184="L",$E184="H"),$F184,IF(AND($D184="L",NOT($E184="H")),-$F184,IF($G184="L",$F184,IF(AND($E184="B",NOT($D184="L")),$F184/($G$1-1),IF($E184="X",$F184*AA184,0))))))</f>
        <v>0</v>
      </c>
      <c r="S184" s="153">
        <f>IF(AND($D184="O",$E184="H"),-$F184,IF(AND($D184="O",$E184="T"),$F184,0))</f>
        <v>0</v>
      </c>
      <c r="T184" s="152">
        <f>IF($G$1&lt;5,0,IF(AND($D184="O",$E184="H"),$F184,IF(AND($D184="O",NOT($E184="H")),-$F184,IF($G184="O",$F184,IF(AND($E184="B",NOT($D184="O")),$F184/($G$1-1),IF($E184="X",$F184*AB184,0))))))</f>
        <v>0</v>
      </c>
      <c r="U184" s="153">
        <f>IF(AND($D184="V",$E184="H"),-$F184,IF(AND($D184="V",$E184="T"),$F184,0))</f>
        <v>0</v>
      </c>
      <c r="V184" s="152">
        <f>IF($G$1&lt;6,0,IF(AND($D184="V",$E184="H"),$F184,IF(AND($D184="V",NOT($E184="H")),-$F184,IF($G184="V",$F184,IF(AND($E184="B",NOT($D184="V")),$F184/($G$1-1),IF($E184="X",($F184*AC184)-#REF!,0))))))</f>
        <v>0</v>
      </c>
      <c r="W184" s="154">
        <f>IF(AND(D184="S",E184="H"),1,IF(AND(D184="B",E184="H"),2,IF(AND(D184="G",E184="A"),3,IF(AND(D184="G",E184="D"),4,IF(AND(D184="R",E184="A"),5,IF(AND(D184="R",E184="D"),6,IF(AND(D184="C",E184="A"),7,IF(AND(D184="C",E184="D"),8,IF(AND(D184="L",E184="A"),9,IF(AND(D184="L",E184="D"),10,IF(AND(D184="O",E184="A"),11,IF(AND(D184="O",E184="D"),12,IF(AND(D184="V",E184="A"),13,IF(AND(D184="V",E184="D"),14,0))))))))))))))</f>
        <v>0</v>
      </c>
      <c r="X184" s="155">
        <f>IF(NOT(SUMIF($W$6:$W184,1,$I$6:$I184)=0),(SUMIF($W$6:$W184,3,$F$6:$F184)-SUMIF($AE$6:$AE184,3,$F$6:$F184))/ABS(SUMIF($W$6:$W184,1,$I$6:$I184)),0)</f>
        <v>0</v>
      </c>
      <c r="Y184" s="155">
        <f>IF(NOT(SUMIF($W$6:$W184,1,$I$6:$I184)=0),(SUMIF($W$6:$W184,5,$F$6:$F184)-SUMIF($AE$6:$AE184,5,$F$6:$F184))/ABS(SUMIF($W$6:$W184,1,$I$6:$I184)),0)</f>
        <v>0</v>
      </c>
      <c r="Z184" s="155">
        <f>IF(NOT(SUMIF($W$6:$W184,1,$I$6:$I184)=0),(SUMIF($W$6:$W184,7,$F$6:$F184)-SUMIF($AE$6:$AE184,7,$F$6:$F184))/ABS(SUMIF($W$6:$W184,1,$I$6:$I184)),0)</f>
        <v>0</v>
      </c>
      <c r="AA184" s="155">
        <f>IF(NOT(SUMIF($W$6:$W184,1,$I$6:$I184)=0),(SUMIF($W$6:$W184,9,$F$6:$F184)-SUMIF($AE$6:$AE184,9,$F$6:$F184))/ABS(SUMIF($W$6:$W184,1,$I$6:$I184)),0)</f>
        <v>0</v>
      </c>
      <c r="AB184" s="155">
        <f>IF(NOT(SUMIF($W$6:$W184,1,$I$6:$I184)=0),(SUMIF($W$6:$W184,11,$F$6:$F184)-SUMIF($AE$6:$AE184,11,$F$6:$F184))/ABS(SUMIF($W$6:$W184,1,$I$6:$I184)),0)</f>
        <v>0</v>
      </c>
      <c r="AC184" s="155">
        <f>IF(NOT(SUMIF($W$6:$W184,1,$I$6:$I184)=0),(SUMIF($W$6:$W184,13,$F$6:$F184)-SUMIF($AE$6:$AE184,13,$F$6:$F184))/ABS(SUMIF($W$6:$W184,1,$I$6:$I184)),0)</f>
        <v>0</v>
      </c>
      <c r="AD184" s="155">
        <f>IF(SUM($W$6:$W184)+SUM($AE$6:$AE184)=0,0,1-X184-Y184-Z184-AA184-AB184-AC184)</f>
        <v>0</v>
      </c>
      <c r="AE184" s="156">
        <f>IF(AND($D184="S",$E184="T"),1,IF(AND($D184="B",$E184="A"),2,IF(AND($G184="G",$E184="A"),3,IF(AND($G184="G",$E184="D"),4,IF(AND($G184="R",$E184="A"),5,IF(AND($G184="R",$E184="D"),6,IF(AND($G184="C",$E184="A"),7,IF(AND($G184="C",$E184="D"),8,IF(AND($G184="L",$E184="A"),9,IF(AND($G184="L",$E184="D"),10,IF(AND($G184="O",$E184="A"),11,IF(AND($G184="O",$E184="D"),12,IF(AND($G184="V",$E184="A"),13,IF(AND($G184="V",$E184="D"),14,IF(AND($E184="A",$G184="B"),15,0)))))))))))))))</f>
        <v>0</v>
      </c>
      <c r="AF184" s="157">
        <f>IF(AND(D184="B",E184="H"),A184,IF(AND(G184="B",OR(E184="A",E184="D")),A184,0))</f>
        <v>0</v>
      </c>
    </row>
    <row r="185" ht="12.7" customHeight="1">
      <c r="A185" s="143">
        <f>IF($E185="H",-$F185,IF($E185="T",$F185,IF(AND($E185="A",$G185="B"),$F185,IF(AND(E185="D",G185="B"),F185*0.8,0))))</f>
        <v>0</v>
      </c>
      <c r="B185" s="144">
        <f>$B184-$A185</f>
        <v>0</v>
      </c>
      <c r="C185" s="144">
        <f>IF(OR($E185="Z",AND($E185="H",$D185="B")),$F185,IF(AND($D185="B",$E185="Ü"),-$F185,IF($E185="X",$F185*$AD185,IF(AND(E185="D",G185="B"),F185*0.2,IF(AND(D185="S",E185="H"),$F185*H185/100,0)))))</f>
        <v>0</v>
      </c>
      <c r="D185" s="145"/>
      <c r="E185" s="146"/>
      <c r="F185" s="147">
        <f>IF(AND(D185="G",E185="S"),ROUND(SUM($L$6:$L184)*H185/100,-2),IF(AND(D185="R",E185="S"),ROUND(SUM(N$6:N184)*H185/100,-2),IF(AND(D185="C",E185="S"),ROUND(SUM(P$6:P184)*H185/100,-2),IF(AND(D185="L",E185="S"),ROUND(SUM(R$6:R184)*H185/100,-2),IF(AND(D185="O",E185="S"),ROUND(SUM(T$6:T184)*H185/100,-2),IF(AND(D185="V",E185="S"),ROUND(SUM(V$6:V184)*H185/100,-2),IF(AND(D185="G",E185="Z"),ABS(ROUND(SUM(K$6:K184)*H185/100,-2)),IF(AND(D185="R",E185="Z"),ABS(ROUND(SUM(M$6:M184)*H185/100,-2)),IF(AND(D185="C",E185="Z"),ABS(ROUND(SUM(O$6:O184)*H185/100,-2)),IF(AND(D185="L",E185="Z"),ABS(ROUND(SUM(Q$6:Q184)*H185/100,-2)),IF(AND(D185="O",E185="Z"),ABS(ROUND(SUM(S$6:S184)*H185/100,-2)),IF(AND(D185="V",E185="Z"),ABS(ROUND(SUM(U$6:U184)*H185/100,-2)),IF(E185="X",ABS(ROUND(SUM(I$6:I184)*H185/100,-2)),IF(AND(D185="B",E185="H"),80000,0))))))))))))))</f>
        <v>0</v>
      </c>
      <c r="G185" s="148"/>
      <c r="H185" s="149">
        <f>IF(AND(E184="S"),H183,H184)</f>
        <v>5</v>
      </c>
      <c r="I185" s="144">
        <f>IF(AND($D185="S",$E185="H"),-$F185,IF(AND($D185="S",$E185="T"),$F185,0))</f>
        <v>0</v>
      </c>
      <c r="J185" s="150">
        <f>IF(AND($D185="S",OR($E185="Ü",$E185="T",$E185="A",$E185="D")),-$F185,IF(AND($G185="S",$E185="Ü"),$F185,IF(E185="S",$F185,IF(AND(D185="S",E185="H"),$F185*(100-H185)/100,IF(E185="X",-F185,0)))))</f>
        <v>0</v>
      </c>
      <c r="K185" s="151">
        <f>IF(AND($D185="G",$E185="H"),-$F185,IF(AND($D185="G",$E185="T"),$F185,0))</f>
        <v>0</v>
      </c>
      <c r="L185" s="152">
        <f>IF(AND($D185="G",$E185="H"),$F185,IF(AND($D185="G",NOT($E185="H")),-$F185,IF($G185="G",$F185,IF(AND($E185="B",NOT($D185="G")),$F185/($G$1-1),IF($E185="X",$F185*X185,0)))))</f>
        <v>0</v>
      </c>
      <c r="M185" s="153">
        <f>IF(AND($D185="R",$E185="H"),-$F185,IF(AND($D185="R",$E185="T"),$F185,0))</f>
        <v>0</v>
      </c>
      <c r="N185" s="152">
        <f>IF(AND($D185="R",$E185="H"),$F185,IF(AND($D185="R",NOT($E185="H")),-$F185,IF($G185="R",$F185,IF(AND($E185="B",NOT($D185="R")),$F185/($G$1-1),IF($E185="X",$F185*Y185,0)))))</f>
        <v>0</v>
      </c>
      <c r="O185" s="153">
        <f>IF(AND($D185="C",$E185="H"),-$F185,IF(AND($D185="C",$E185="T"),$F185,0))</f>
        <v>0</v>
      </c>
      <c r="P185" s="152">
        <f>IF($G$1&lt;3,0,IF(AND($D185="C",$E185="H"),$F185,IF(AND($D185="C",NOT($E185="H")),-$F185,IF($G185="C",$F185,IF(AND($E185="B",NOT($D185="C")),$F185/($G$1-1),IF($E185="X",$F185*Z185,0))))))</f>
        <v>0</v>
      </c>
      <c r="Q185" s="153">
        <f>IF(AND($D185="L",$E185="H"),-$F185,IF(AND($D185="L",$E185="T"),$F185,0))</f>
        <v>0</v>
      </c>
      <c r="R185" s="152">
        <f>IF($G$1&lt;4,0,IF(AND($D185="L",$E185="H"),$F185,IF(AND($D185="L",NOT($E185="H")),-$F185,IF($G185="L",$F185,IF(AND($E185="B",NOT($D185="L")),$F185/($G$1-1),IF($E185="X",$F185*AA185,0))))))</f>
        <v>0</v>
      </c>
      <c r="S185" s="153">
        <f>IF(AND($D185="O",$E185="H"),-$F185,IF(AND($D185="O",$E185="T"),$F185,0))</f>
        <v>0</v>
      </c>
      <c r="T185" s="152">
        <f>IF($G$1&lt;5,0,IF(AND($D185="O",$E185="H"),$F185,IF(AND($D185="O",NOT($E185="H")),-$F185,IF($G185="O",$F185,IF(AND($E185="B",NOT($D185="O")),$F185/($G$1-1),IF($E185="X",$F185*AB185,0))))))</f>
        <v>0</v>
      </c>
      <c r="U185" s="153">
        <f>IF(AND($D185="V",$E185="H"),-$F185,IF(AND($D185="V",$E185="T"),$F185,0))</f>
        <v>0</v>
      </c>
      <c r="V185" s="152">
        <f>IF($G$1&lt;6,0,IF(AND($D185="V",$E185="H"),$F185,IF(AND($D185="V",NOT($E185="H")),-$F185,IF($G185="V",$F185,IF(AND($E185="B",NOT($D185="V")),$F185/($G$1-1),IF($E185="X",($F185*AC185)-#REF!,0))))))</f>
        <v>0</v>
      </c>
      <c r="W185" s="158">
        <f>IF(AND(D185="S",E185="H"),1,IF(AND(D185="B",E185="H"),2,IF(AND(D185="G",E185="A"),3,IF(AND(D185="G",E185="D"),4,IF(AND(D185="R",E185="A"),5,IF(AND(D185="R",E185="D"),6,IF(AND(D185="C",E185="A"),7,IF(AND(D185="C",E185="D"),8,IF(AND(D185="L",E185="A"),9,IF(AND(D185="L",E185="D"),10,IF(AND(D185="O",E185="A"),11,IF(AND(D185="O",E185="D"),12,IF(AND(D185="V",E185="A"),13,IF(AND(D185="V",E185="D"),14,0))))))))))))))</f>
        <v>0</v>
      </c>
      <c r="X185" s="159">
        <f>IF(NOT(SUMIF($W$6:$W185,1,$I$6:$I185)=0),(SUMIF($W$6:$W185,3,$F$6:$F185)-SUMIF($AE$6:$AE185,3,$F$6:$F185))/ABS(SUMIF($W$6:$W185,1,$I$6:$I185)),0)</f>
        <v>0</v>
      </c>
      <c r="Y185" s="159">
        <f>IF(NOT(SUMIF($W$6:$W185,1,$I$6:$I185)=0),(SUMIF($W$6:$W185,5,$F$6:$F185)-SUMIF($AE$6:$AE185,5,$F$6:$F185))/ABS(SUMIF($W$6:$W185,1,$I$6:$I185)),0)</f>
        <v>0</v>
      </c>
      <c r="Z185" s="159">
        <f>IF(NOT(SUMIF($W$6:$W185,1,$I$6:$I185)=0),(SUMIF($W$6:$W185,7,$F$6:$F185)-SUMIF($AE$6:$AE185,7,$F$6:$F185))/ABS(SUMIF($W$6:$W185,1,$I$6:$I185)),0)</f>
        <v>0</v>
      </c>
      <c r="AA185" s="159">
        <f>IF(NOT(SUMIF($W$6:$W185,1,$I$6:$I185)=0),(SUMIF($W$6:$W185,9,$F$6:$F185)-SUMIF($AE$6:$AE185,9,$F$6:$F185))/ABS(SUMIF($W$6:$W185,1,$I$6:$I185)),0)</f>
        <v>0</v>
      </c>
      <c r="AB185" s="159">
        <f>IF(NOT(SUMIF($W$6:$W185,1,$I$6:$I185)=0),(SUMIF($W$6:$W185,11,$F$6:$F185)-SUMIF($AE$6:$AE185,11,$F$6:$F185))/ABS(SUMIF($W$6:$W185,1,$I$6:$I185)),0)</f>
        <v>0</v>
      </c>
      <c r="AC185" s="159">
        <f>IF(NOT(SUMIF($W$6:$W185,1,$I$6:$I185)=0),(SUMIF($W$6:$W185,13,$F$6:$F185)-SUMIF($AE$6:$AE185,13,$F$6:$F185))/ABS(SUMIF($W$6:$W185,1,$I$6:$I185)),0)</f>
        <v>0</v>
      </c>
      <c r="AD185" s="159">
        <f>IF(SUM($W$6:$W185)+SUM($AE$6:$AE185)=0,0,1-X185-Y185-Z185-AA185-AB185-AC185)</f>
        <v>0</v>
      </c>
      <c r="AE185" s="160">
        <f>IF(AND($D185="S",$E185="T"),1,IF(AND($D185="B",$E185="A"),2,IF(AND($G185="G",$E185="A"),3,IF(AND($G185="G",$E185="D"),4,IF(AND($G185="R",$E185="A"),5,IF(AND($G185="R",$E185="D"),6,IF(AND($G185="C",$E185="A"),7,IF(AND($G185="C",$E185="D"),8,IF(AND($G185="L",$E185="A"),9,IF(AND($G185="L",$E185="D"),10,IF(AND($G185="O",$E185="A"),11,IF(AND($G185="O",$E185="D"),12,IF(AND($G185="V",$E185="A"),13,IF(AND($G185="V",$E185="D"),14,IF(AND($E185="A",$G185="B"),15,0)))))))))))))))</f>
        <v>0</v>
      </c>
      <c r="AF185" s="161">
        <f>IF(AND(D185="B",E185="H"),A185,IF(AND(G185="B",OR(E185="A",E185="D")),A185,0))</f>
        <v>0</v>
      </c>
    </row>
    <row r="186" ht="12.7" customHeight="1">
      <c r="A186" s="143">
        <f>IF($E186="H",-$F186,IF($E186="T",$F186,IF(AND($E186="A",$G186="B"),$F186,IF(AND(E186="D",G186="B"),F186*0.8,0))))</f>
        <v>0</v>
      </c>
      <c r="B186" s="144">
        <f>$B185-$A186</f>
        <v>0</v>
      </c>
      <c r="C186" s="144">
        <f>IF(OR($E186="Z",AND($E186="H",$D186="B")),$F186,IF(AND($D186="B",$E186="Ü"),-$F186,IF($E186="X",$F186*$AD186,IF(AND(E186="D",G186="B"),F186*0.2,IF(AND(D186="S",E186="H"),$F186*H186/100,0)))))</f>
        <v>0</v>
      </c>
      <c r="D186" s="145"/>
      <c r="E186" s="146"/>
      <c r="F186" s="147">
        <f>IF(AND(D186="G",E186="S"),ROUND(SUM($L$6:$L185)*H186/100,-2),IF(AND(D186="R",E186="S"),ROUND(SUM(N$6:N185)*H186/100,-2),IF(AND(D186="C",E186="S"),ROUND(SUM(P$6:P185)*H186/100,-2),IF(AND(D186="L",E186="S"),ROUND(SUM(R$6:R185)*H186/100,-2),IF(AND(D186="O",E186="S"),ROUND(SUM(T$6:T185)*H186/100,-2),IF(AND(D186="V",E186="S"),ROUND(SUM(V$6:V185)*H186/100,-2),IF(AND(D186="G",E186="Z"),ABS(ROUND(SUM(K$6:K185)*H186/100,-2)),IF(AND(D186="R",E186="Z"),ABS(ROUND(SUM(M$6:M185)*H186/100,-2)),IF(AND(D186="C",E186="Z"),ABS(ROUND(SUM(O$6:O185)*H186/100,-2)),IF(AND(D186="L",E186="Z"),ABS(ROUND(SUM(Q$6:Q185)*H186/100,-2)),IF(AND(D186="O",E186="Z"),ABS(ROUND(SUM(S$6:S185)*H186/100,-2)),IF(AND(D186="V",E186="Z"),ABS(ROUND(SUM(U$6:U185)*H186/100,-2)),IF(E186="X",ABS(ROUND(SUM(I$6:I185)*H186/100,-2)),IF(AND(D186="B",E186="H"),80000,0))))))))))))))</f>
        <v>0</v>
      </c>
      <c r="G186" s="148"/>
      <c r="H186" s="149">
        <f>IF(AND(E185="S"),H184,H185)</f>
        <v>5</v>
      </c>
      <c r="I186" s="144">
        <f>IF(AND($D186="S",$E186="H"),-$F186,IF(AND($D186="S",$E186="T"),$F186,0))</f>
        <v>0</v>
      </c>
      <c r="J186" s="150">
        <f>IF(AND($D186="S",OR($E186="Ü",$E186="T",$E186="A",$E186="D")),-$F186,IF(AND($G186="S",$E186="Ü"),$F186,IF(E186="S",$F186,IF(AND(D186="S",E186="H"),$F186*(100-H186)/100,IF(E186="X",-F186,0)))))</f>
        <v>0</v>
      </c>
      <c r="K186" s="151">
        <f>IF(AND($D186="G",$E186="H"),-$F186,IF(AND($D186="G",$E186="T"),$F186,0))</f>
        <v>0</v>
      </c>
      <c r="L186" s="152">
        <f>IF(AND($D186="G",$E186="H"),$F186,IF(AND($D186="G",NOT($E186="H")),-$F186,IF($G186="G",$F186,IF(AND($E186="B",NOT($D186="G")),$F186/($G$1-1),IF($E186="X",$F186*X186,0)))))</f>
        <v>0</v>
      </c>
      <c r="M186" s="153">
        <f>IF(AND($D186="R",$E186="H"),-$F186,IF(AND($D186="R",$E186="T"),$F186,0))</f>
        <v>0</v>
      </c>
      <c r="N186" s="152">
        <f>IF(AND($D186="R",$E186="H"),$F186,IF(AND($D186="R",NOT($E186="H")),-$F186,IF($G186="R",$F186,IF(AND($E186="B",NOT($D186="R")),$F186/($G$1-1),IF($E186="X",$F186*Y186,0)))))</f>
        <v>0</v>
      </c>
      <c r="O186" s="153">
        <f>IF(AND($D186="C",$E186="H"),-$F186,IF(AND($D186="C",$E186="T"),$F186,0))</f>
        <v>0</v>
      </c>
      <c r="P186" s="152">
        <f>IF($G$1&lt;3,0,IF(AND($D186="C",$E186="H"),$F186,IF(AND($D186="C",NOT($E186="H")),-$F186,IF($G186="C",$F186,IF(AND($E186="B",NOT($D186="C")),$F186/($G$1-1),IF($E186="X",$F186*Z186,0))))))</f>
        <v>0</v>
      </c>
      <c r="Q186" s="153">
        <f>IF(AND($D186="L",$E186="H"),-$F186,IF(AND($D186="L",$E186="T"),$F186,0))</f>
        <v>0</v>
      </c>
      <c r="R186" s="152">
        <f>IF($G$1&lt;4,0,IF(AND($D186="L",$E186="H"),$F186,IF(AND($D186="L",NOT($E186="H")),-$F186,IF($G186="L",$F186,IF(AND($E186="B",NOT($D186="L")),$F186/($G$1-1),IF($E186="X",$F186*AA186,0))))))</f>
        <v>0</v>
      </c>
      <c r="S186" s="153">
        <f>IF(AND($D186="O",$E186="H"),-$F186,IF(AND($D186="O",$E186="T"),$F186,0))</f>
        <v>0</v>
      </c>
      <c r="T186" s="152">
        <f>IF($G$1&lt;5,0,IF(AND($D186="O",$E186="H"),$F186,IF(AND($D186="O",NOT($E186="H")),-$F186,IF($G186="O",$F186,IF(AND($E186="B",NOT($D186="O")),$F186/($G$1-1),IF($E186="X",$F186*AB186,0))))))</f>
        <v>0</v>
      </c>
      <c r="U186" s="153">
        <f>IF(AND($D186="V",$E186="H"),-$F186,IF(AND($D186="V",$E186="T"),$F186,0))</f>
        <v>0</v>
      </c>
      <c r="V186" s="152">
        <f>IF($G$1&lt;6,0,IF(AND($D186="V",$E186="H"),$F186,IF(AND($D186="V",NOT($E186="H")),-$F186,IF($G186="V",$F186,IF(AND($E186="B",NOT($D186="V")),$F186/($G$1-1),IF($E186="X",($F186*AC186)-#REF!,0))))))</f>
        <v>0</v>
      </c>
      <c r="W186" s="154">
        <f>IF(AND(D186="S",E186="H"),1,IF(AND(D186="B",E186="H"),2,IF(AND(D186="G",E186="A"),3,IF(AND(D186="G",E186="D"),4,IF(AND(D186="R",E186="A"),5,IF(AND(D186="R",E186="D"),6,IF(AND(D186="C",E186="A"),7,IF(AND(D186="C",E186="D"),8,IF(AND(D186="L",E186="A"),9,IF(AND(D186="L",E186="D"),10,IF(AND(D186="O",E186="A"),11,IF(AND(D186="O",E186="D"),12,IF(AND(D186="V",E186="A"),13,IF(AND(D186="V",E186="D"),14,0))))))))))))))</f>
        <v>0</v>
      </c>
      <c r="X186" s="155">
        <f>IF(NOT(SUMIF($W$6:$W186,1,$I$6:$I186)=0),(SUMIF($W$6:$W186,3,$F$6:$F186)-SUMIF($AE$6:$AE186,3,$F$6:$F186))/ABS(SUMIF($W$6:$W186,1,$I$6:$I186)),0)</f>
        <v>0</v>
      </c>
      <c r="Y186" s="155">
        <f>IF(NOT(SUMIF($W$6:$W186,1,$I$6:$I186)=0),(SUMIF($W$6:$W186,5,$F$6:$F186)-SUMIF($AE$6:$AE186,5,$F$6:$F186))/ABS(SUMIF($W$6:$W186,1,$I$6:$I186)),0)</f>
        <v>0</v>
      </c>
      <c r="Z186" s="155">
        <f>IF(NOT(SUMIF($W$6:$W186,1,$I$6:$I186)=0),(SUMIF($W$6:$W186,7,$F$6:$F186)-SUMIF($AE$6:$AE186,7,$F$6:$F186))/ABS(SUMIF($W$6:$W186,1,$I$6:$I186)),0)</f>
        <v>0</v>
      </c>
      <c r="AA186" s="155">
        <f>IF(NOT(SUMIF($W$6:$W186,1,$I$6:$I186)=0),(SUMIF($W$6:$W186,9,$F$6:$F186)-SUMIF($AE$6:$AE186,9,$F$6:$F186))/ABS(SUMIF($W$6:$W186,1,$I$6:$I186)),0)</f>
        <v>0</v>
      </c>
      <c r="AB186" s="155">
        <f>IF(NOT(SUMIF($W$6:$W186,1,$I$6:$I186)=0),(SUMIF($W$6:$W186,11,$F$6:$F186)-SUMIF($AE$6:$AE186,11,$F$6:$F186))/ABS(SUMIF($W$6:$W186,1,$I$6:$I186)),0)</f>
        <v>0</v>
      </c>
      <c r="AC186" s="155">
        <f>IF(NOT(SUMIF($W$6:$W186,1,$I$6:$I186)=0),(SUMIF($W$6:$W186,13,$F$6:$F186)-SUMIF($AE$6:$AE186,13,$F$6:$F186))/ABS(SUMIF($W$6:$W186,1,$I$6:$I186)),0)</f>
        <v>0</v>
      </c>
      <c r="AD186" s="155">
        <f>IF(SUM($W$6:$W186)+SUM($AE$6:$AE186)=0,0,1-X186-Y186-Z186-AA186-AB186-AC186)</f>
        <v>0</v>
      </c>
      <c r="AE186" s="156">
        <f>IF(AND($D186="S",$E186="T"),1,IF(AND($D186="B",$E186="A"),2,IF(AND($G186="G",$E186="A"),3,IF(AND($G186="G",$E186="D"),4,IF(AND($G186="R",$E186="A"),5,IF(AND($G186="R",$E186="D"),6,IF(AND($G186="C",$E186="A"),7,IF(AND($G186="C",$E186="D"),8,IF(AND($G186="L",$E186="A"),9,IF(AND($G186="L",$E186="D"),10,IF(AND($G186="O",$E186="A"),11,IF(AND($G186="O",$E186="D"),12,IF(AND($G186="V",$E186="A"),13,IF(AND($G186="V",$E186="D"),14,IF(AND($E186="A",$G186="B"),15,0)))))))))))))))</f>
        <v>0</v>
      </c>
      <c r="AF186" s="157">
        <f>IF(AND(D186="B",E186="H"),A186,IF(AND(G186="B",OR(E186="A",E186="D")),A186,0))</f>
        <v>0</v>
      </c>
    </row>
    <row r="187" ht="12.7" customHeight="1">
      <c r="A187" s="143">
        <f>IF($E187="H",-$F187,IF($E187="T",$F187,IF(AND($E187="A",$G187="B"),$F187,IF(AND(E187="D",G187="B"),F187*0.8,0))))</f>
        <v>0</v>
      </c>
      <c r="B187" s="144">
        <f>$B186-$A187</f>
        <v>0</v>
      </c>
      <c r="C187" s="144">
        <f>IF(OR($E187="Z",AND($E187="H",$D187="B")),$F187,IF(AND($D187="B",$E187="Ü"),-$F187,IF($E187="X",$F187*$AD187,IF(AND(E187="D",G187="B"),F187*0.2,IF(AND(D187="S",E187="H"),$F187*H187/100,0)))))</f>
        <v>0</v>
      </c>
      <c r="D187" s="145"/>
      <c r="E187" s="146"/>
      <c r="F187" s="147">
        <f>IF(AND(D187="G",E187="S"),ROUND(SUM($L$6:$L186)*H187/100,-2),IF(AND(D187="R",E187="S"),ROUND(SUM(N$6:N186)*H187/100,-2),IF(AND(D187="C",E187="S"),ROUND(SUM(P$6:P186)*H187/100,-2),IF(AND(D187="L",E187="S"),ROUND(SUM(R$6:R186)*H187/100,-2),IF(AND(D187="O",E187="S"),ROUND(SUM(T$6:T186)*H187/100,-2),IF(AND(D187="V",E187="S"),ROUND(SUM(V$6:V186)*H187/100,-2),IF(AND(D187="G",E187="Z"),ABS(ROUND(SUM(K$6:K186)*H187/100,-2)),IF(AND(D187="R",E187="Z"),ABS(ROUND(SUM(M$6:M186)*H187/100,-2)),IF(AND(D187="C",E187="Z"),ABS(ROUND(SUM(O$6:O186)*H187/100,-2)),IF(AND(D187="L",E187="Z"),ABS(ROUND(SUM(Q$6:Q186)*H187/100,-2)),IF(AND(D187="O",E187="Z"),ABS(ROUND(SUM(S$6:S186)*H187/100,-2)),IF(AND(D187="V",E187="Z"),ABS(ROUND(SUM(U$6:U186)*H187/100,-2)),IF(E187="X",ABS(ROUND(SUM(I$6:I186)*H187/100,-2)),IF(AND(D187="B",E187="H"),80000,0))))))))))))))</f>
        <v>0</v>
      </c>
      <c r="G187" s="148"/>
      <c r="H187" s="149">
        <f>IF(AND(E186="S"),H185,H186)</f>
        <v>5</v>
      </c>
      <c r="I187" s="144">
        <f>IF(AND($D187="S",$E187="H"),-$F187,IF(AND($D187="S",$E187="T"),$F187,0))</f>
        <v>0</v>
      </c>
      <c r="J187" s="150">
        <f>IF(AND($D187="S",OR($E187="Ü",$E187="T",$E187="A",$E187="D")),-$F187,IF(AND($G187="S",$E187="Ü"),$F187,IF(E187="S",$F187,IF(AND(D187="S",E187="H"),$F187*(100-H187)/100,IF(E187="X",-F187,0)))))</f>
        <v>0</v>
      </c>
      <c r="K187" s="151">
        <f>IF(AND($D187="G",$E187="H"),-$F187,IF(AND($D187="G",$E187="T"),$F187,0))</f>
        <v>0</v>
      </c>
      <c r="L187" s="152">
        <f>IF(AND($D187="G",$E187="H"),$F187,IF(AND($D187="G",NOT($E187="H")),-$F187,IF($G187="G",$F187,IF(AND($E187="B",NOT($D187="G")),$F187/($G$1-1),IF($E187="X",$F187*X187,0)))))</f>
        <v>0</v>
      </c>
      <c r="M187" s="153">
        <f>IF(AND($D187="R",$E187="H"),-$F187,IF(AND($D187="R",$E187="T"),$F187,0))</f>
        <v>0</v>
      </c>
      <c r="N187" s="152">
        <f>IF(AND($D187="R",$E187="H"),$F187,IF(AND($D187="R",NOT($E187="H")),-$F187,IF($G187="R",$F187,IF(AND($E187="B",NOT($D187="R")),$F187/($G$1-1),IF($E187="X",$F187*Y187,0)))))</f>
        <v>0</v>
      </c>
      <c r="O187" s="153">
        <f>IF(AND($D187="C",$E187="H"),-$F187,IF(AND($D187="C",$E187="T"),$F187,0))</f>
        <v>0</v>
      </c>
      <c r="P187" s="152">
        <f>IF($G$1&lt;3,0,IF(AND($D187="C",$E187="H"),$F187,IF(AND($D187="C",NOT($E187="H")),-$F187,IF($G187="C",$F187,IF(AND($E187="B",NOT($D187="C")),$F187/($G$1-1),IF($E187="X",$F187*Z187,0))))))</f>
        <v>0</v>
      </c>
      <c r="Q187" s="153">
        <f>IF(AND($D187="L",$E187="H"),-$F187,IF(AND($D187="L",$E187="T"),$F187,0))</f>
        <v>0</v>
      </c>
      <c r="R187" s="152">
        <f>IF($G$1&lt;4,0,IF(AND($D187="L",$E187="H"),$F187,IF(AND($D187="L",NOT($E187="H")),-$F187,IF($G187="L",$F187,IF(AND($E187="B",NOT($D187="L")),$F187/($G$1-1),IF($E187="X",$F187*AA187,0))))))</f>
        <v>0</v>
      </c>
      <c r="S187" s="153">
        <f>IF(AND($D187="O",$E187="H"),-$F187,IF(AND($D187="O",$E187="T"),$F187,0))</f>
        <v>0</v>
      </c>
      <c r="T187" s="152">
        <f>IF($G$1&lt;5,0,IF(AND($D187="O",$E187="H"),$F187,IF(AND($D187="O",NOT($E187="H")),-$F187,IF($G187="O",$F187,IF(AND($E187="B",NOT($D187="O")),$F187/($G$1-1),IF($E187="X",$F187*AB187,0))))))</f>
        <v>0</v>
      </c>
      <c r="U187" s="153">
        <f>IF(AND($D187="V",$E187="H"),-$F187,IF(AND($D187="V",$E187="T"),$F187,0))</f>
        <v>0</v>
      </c>
      <c r="V187" s="152">
        <f>IF($G$1&lt;6,0,IF(AND($D187="V",$E187="H"),$F187,IF(AND($D187="V",NOT($E187="H")),-$F187,IF($G187="V",$F187,IF(AND($E187="B",NOT($D187="V")),$F187/($G$1-1),IF($E187="X",($F187*AC187)-#REF!,0))))))</f>
        <v>0</v>
      </c>
      <c r="W187" s="158">
        <f>IF(AND(D187="S",E187="H"),1,IF(AND(D187="B",E187="H"),2,IF(AND(D187="G",E187="A"),3,IF(AND(D187="G",E187="D"),4,IF(AND(D187="R",E187="A"),5,IF(AND(D187="R",E187="D"),6,IF(AND(D187="C",E187="A"),7,IF(AND(D187="C",E187="D"),8,IF(AND(D187="L",E187="A"),9,IF(AND(D187="L",E187="D"),10,IF(AND(D187="O",E187="A"),11,IF(AND(D187="O",E187="D"),12,IF(AND(D187="V",E187="A"),13,IF(AND(D187="V",E187="D"),14,0))))))))))))))</f>
        <v>0</v>
      </c>
      <c r="X187" s="159">
        <f>IF(NOT(SUMIF($W$6:$W187,1,$I$6:$I187)=0),(SUMIF($W$6:$W187,3,$F$6:$F187)-SUMIF($AE$6:$AE187,3,$F$6:$F187))/ABS(SUMIF($W$6:$W187,1,$I$6:$I187)),0)</f>
        <v>0</v>
      </c>
      <c r="Y187" s="159">
        <f>IF(NOT(SUMIF($W$6:$W187,1,$I$6:$I187)=0),(SUMIF($W$6:$W187,5,$F$6:$F187)-SUMIF($AE$6:$AE187,5,$F$6:$F187))/ABS(SUMIF($W$6:$W187,1,$I$6:$I187)),0)</f>
        <v>0</v>
      </c>
      <c r="Z187" s="159">
        <f>IF(NOT(SUMIF($W$6:$W187,1,$I$6:$I187)=0),(SUMIF($W$6:$W187,7,$F$6:$F187)-SUMIF($AE$6:$AE187,7,$F$6:$F187))/ABS(SUMIF($W$6:$W187,1,$I$6:$I187)),0)</f>
        <v>0</v>
      </c>
      <c r="AA187" s="159">
        <f>IF(NOT(SUMIF($W$6:$W187,1,$I$6:$I187)=0),(SUMIF($W$6:$W187,9,$F$6:$F187)-SUMIF($AE$6:$AE187,9,$F$6:$F187))/ABS(SUMIF($W$6:$W187,1,$I$6:$I187)),0)</f>
        <v>0</v>
      </c>
      <c r="AB187" s="159">
        <f>IF(NOT(SUMIF($W$6:$W187,1,$I$6:$I187)=0),(SUMIF($W$6:$W187,11,$F$6:$F187)-SUMIF($AE$6:$AE187,11,$F$6:$F187))/ABS(SUMIF($W$6:$W187,1,$I$6:$I187)),0)</f>
        <v>0</v>
      </c>
      <c r="AC187" s="159">
        <f>IF(NOT(SUMIF($W$6:$W187,1,$I$6:$I187)=0),(SUMIF($W$6:$W187,13,$F$6:$F187)-SUMIF($AE$6:$AE187,13,$F$6:$F187))/ABS(SUMIF($W$6:$W187,1,$I$6:$I187)),0)</f>
        <v>0</v>
      </c>
      <c r="AD187" s="159">
        <f>IF(SUM($W$6:$W187)+SUM($AE$6:$AE187)=0,0,1-X187-Y187-Z187-AA187-AB187-AC187)</f>
        <v>0</v>
      </c>
      <c r="AE187" s="160">
        <f>IF(AND($D187="S",$E187="T"),1,IF(AND($D187="B",$E187="A"),2,IF(AND($G187="G",$E187="A"),3,IF(AND($G187="G",$E187="D"),4,IF(AND($G187="R",$E187="A"),5,IF(AND($G187="R",$E187="D"),6,IF(AND($G187="C",$E187="A"),7,IF(AND($G187="C",$E187="D"),8,IF(AND($G187="L",$E187="A"),9,IF(AND($G187="L",$E187="D"),10,IF(AND($G187="O",$E187="A"),11,IF(AND($G187="O",$E187="D"),12,IF(AND($G187="V",$E187="A"),13,IF(AND($G187="V",$E187="D"),14,IF(AND($E187="A",$G187="B"),15,0)))))))))))))))</f>
        <v>0</v>
      </c>
      <c r="AF187" s="161">
        <f>IF(AND(D187="B",E187="H"),A187,IF(AND(G187="B",OR(E187="A",E187="D")),A187,0))</f>
        <v>0</v>
      </c>
    </row>
    <row r="188" ht="12.7" customHeight="1">
      <c r="A188" s="143">
        <f>IF($E188="H",-$F188,IF($E188="T",$F188,IF(AND($E188="A",$G188="B"),$F188,IF(AND(E188="D",G188="B"),F188*0.8,0))))</f>
        <v>0</v>
      </c>
      <c r="B188" s="144">
        <f>$B187-$A188</f>
        <v>0</v>
      </c>
      <c r="C188" s="144">
        <f>IF(OR($E188="Z",AND($E188="H",$D188="B")),$F188,IF(AND($D188="B",$E188="Ü"),-$F188,IF($E188="X",$F188*$AD188,IF(AND(E188="D",G188="B"),F188*0.2,IF(AND(D188="S",E188="H"),$F188*H188/100,0)))))</f>
        <v>0</v>
      </c>
      <c r="D188" s="145"/>
      <c r="E188" s="146"/>
      <c r="F188" s="147">
        <f>IF(AND(D188="G",E188="S"),ROUND(SUM($L$6:$L187)*H188/100,-2),IF(AND(D188="R",E188="S"),ROUND(SUM(N$6:N187)*H188/100,-2),IF(AND(D188="C",E188="S"),ROUND(SUM(P$6:P187)*H188/100,-2),IF(AND(D188="L",E188="S"),ROUND(SUM(R$6:R187)*H188/100,-2),IF(AND(D188="O",E188="S"),ROUND(SUM(T$6:T187)*H188/100,-2),IF(AND(D188="V",E188="S"),ROUND(SUM(V$6:V187)*H188/100,-2),IF(AND(D188="G",E188="Z"),ABS(ROUND(SUM(K$6:K187)*H188/100,-2)),IF(AND(D188="R",E188="Z"),ABS(ROUND(SUM(M$6:M187)*H188/100,-2)),IF(AND(D188="C",E188="Z"),ABS(ROUND(SUM(O$6:O187)*H188/100,-2)),IF(AND(D188="L",E188="Z"),ABS(ROUND(SUM(Q$6:Q187)*H188/100,-2)),IF(AND(D188="O",E188="Z"),ABS(ROUND(SUM(S$6:S187)*H188/100,-2)),IF(AND(D188="V",E188="Z"),ABS(ROUND(SUM(U$6:U187)*H188/100,-2)),IF(E188="X",ABS(ROUND(SUM(I$6:I187)*H188/100,-2)),IF(AND(D188="B",E188="H"),80000,0))))))))))))))</f>
        <v>0</v>
      </c>
      <c r="G188" s="148"/>
      <c r="H188" s="149">
        <f>IF(AND(E187="S"),H186,H187)</f>
        <v>5</v>
      </c>
      <c r="I188" s="144">
        <f>IF(AND($D188="S",$E188="H"),-$F188,IF(AND($D188="S",$E188="T"),$F188,0))</f>
        <v>0</v>
      </c>
      <c r="J188" s="150">
        <f>IF(AND($D188="S",OR($E188="Ü",$E188="T",$E188="A",$E188="D")),-$F188,IF(AND($G188="S",$E188="Ü"),$F188,IF(E188="S",$F188,IF(AND(D188="S",E188="H"),$F188*(100-H188)/100,IF(E188="X",-F188,0)))))</f>
        <v>0</v>
      </c>
      <c r="K188" s="151">
        <f>IF(AND($D188="G",$E188="H"),-$F188,IF(AND($D188="G",$E188="T"),$F188,0))</f>
        <v>0</v>
      </c>
      <c r="L188" s="152">
        <f>IF(AND($D188="G",$E188="H"),$F188,IF(AND($D188="G",NOT($E188="H")),-$F188,IF($G188="G",$F188,IF(AND($E188="B",NOT($D188="G")),$F188/($G$1-1),IF($E188="X",$F188*X188,0)))))</f>
        <v>0</v>
      </c>
      <c r="M188" s="153">
        <f>IF(AND($D188="R",$E188="H"),-$F188,IF(AND($D188="R",$E188="T"),$F188,0))</f>
        <v>0</v>
      </c>
      <c r="N188" s="152">
        <f>IF(AND($D188="R",$E188="H"),$F188,IF(AND($D188="R",NOT($E188="H")),-$F188,IF($G188="R",$F188,IF(AND($E188="B",NOT($D188="R")),$F188/($G$1-1),IF($E188="X",$F188*Y188,0)))))</f>
        <v>0</v>
      </c>
      <c r="O188" s="153">
        <f>IF(AND($D188="C",$E188="H"),-$F188,IF(AND($D188="C",$E188="T"),$F188,0))</f>
        <v>0</v>
      </c>
      <c r="P188" s="152">
        <f>IF($G$1&lt;3,0,IF(AND($D188="C",$E188="H"),$F188,IF(AND($D188="C",NOT($E188="H")),-$F188,IF($G188="C",$F188,IF(AND($E188="B",NOT($D188="C")),$F188/($G$1-1),IF($E188="X",$F188*Z188,0))))))</f>
        <v>0</v>
      </c>
      <c r="Q188" s="153">
        <f>IF(AND($D188="L",$E188="H"),-$F188,IF(AND($D188="L",$E188="T"),$F188,0))</f>
        <v>0</v>
      </c>
      <c r="R188" s="152">
        <f>IF($G$1&lt;4,0,IF(AND($D188="L",$E188="H"),$F188,IF(AND($D188="L",NOT($E188="H")),-$F188,IF($G188="L",$F188,IF(AND($E188="B",NOT($D188="L")),$F188/($G$1-1),IF($E188="X",$F188*AA188,0))))))</f>
        <v>0</v>
      </c>
      <c r="S188" s="153">
        <f>IF(AND($D188="O",$E188="H"),-$F188,IF(AND($D188="O",$E188="T"),$F188,0))</f>
        <v>0</v>
      </c>
      <c r="T188" s="152">
        <f>IF($G$1&lt;5,0,IF(AND($D188="O",$E188="H"),$F188,IF(AND($D188="O",NOT($E188="H")),-$F188,IF($G188="O",$F188,IF(AND($E188="B",NOT($D188="O")),$F188/($G$1-1),IF($E188="X",$F188*AB188,0))))))</f>
        <v>0</v>
      </c>
      <c r="U188" s="153">
        <f>IF(AND($D188="V",$E188="H"),-$F188,IF(AND($D188="V",$E188="T"),$F188,0))</f>
        <v>0</v>
      </c>
      <c r="V188" s="152">
        <f>IF($G$1&lt;6,0,IF(AND($D188="V",$E188="H"),$F188,IF(AND($D188="V",NOT($E188="H")),-$F188,IF($G188="V",$F188,IF(AND($E188="B",NOT($D188="V")),$F188/($G$1-1),IF($E188="X",($F188*AC188)-#REF!,0))))))</f>
        <v>0</v>
      </c>
      <c r="W188" s="154">
        <f>IF(AND(D188="S",E188="H"),1,IF(AND(D188="B",E188="H"),2,IF(AND(D188="G",E188="A"),3,IF(AND(D188="G",E188="D"),4,IF(AND(D188="R",E188="A"),5,IF(AND(D188="R",E188="D"),6,IF(AND(D188="C",E188="A"),7,IF(AND(D188="C",E188="D"),8,IF(AND(D188="L",E188="A"),9,IF(AND(D188="L",E188="D"),10,IF(AND(D188="O",E188="A"),11,IF(AND(D188="O",E188="D"),12,IF(AND(D188="V",E188="A"),13,IF(AND(D188="V",E188="D"),14,0))))))))))))))</f>
        <v>0</v>
      </c>
      <c r="X188" s="155">
        <f>IF(NOT(SUMIF($W$6:$W188,1,$I$6:$I188)=0),(SUMIF($W$6:$W188,3,$F$6:$F188)-SUMIF($AE$6:$AE188,3,$F$6:$F188))/ABS(SUMIF($W$6:$W188,1,$I$6:$I188)),0)</f>
        <v>0</v>
      </c>
      <c r="Y188" s="155">
        <f>IF(NOT(SUMIF($W$6:$W188,1,$I$6:$I188)=0),(SUMIF($W$6:$W188,5,$F$6:$F188)-SUMIF($AE$6:$AE188,5,$F$6:$F188))/ABS(SUMIF($W$6:$W188,1,$I$6:$I188)),0)</f>
        <v>0</v>
      </c>
      <c r="Z188" s="155">
        <f>IF(NOT(SUMIF($W$6:$W188,1,$I$6:$I188)=0),(SUMIF($W$6:$W188,7,$F$6:$F188)-SUMIF($AE$6:$AE188,7,$F$6:$F188))/ABS(SUMIF($W$6:$W188,1,$I$6:$I188)),0)</f>
        <v>0</v>
      </c>
      <c r="AA188" s="155">
        <f>IF(NOT(SUMIF($W$6:$W188,1,$I$6:$I188)=0),(SUMIF($W$6:$W188,9,$F$6:$F188)-SUMIF($AE$6:$AE188,9,$F$6:$F188))/ABS(SUMIF($W$6:$W188,1,$I$6:$I188)),0)</f>
        <v>0</v>
      </c>
      <c r="AB188" s="155">
        <f>IF(NOT(SUMIF($W$6:$W188,1,$I$6:$I188)=0),(SUMIF($W$6:$W188,11,$F$6:$F188)-SUMIF($AE$6:$AE188,11,$F$6:$F188))/ABS(SUMIF($W$6:$W188,1,$I$6:$I188)),0)</f>
        <v>0</v>
      </c>
      <c r="AC188" s="155">
        <f>IF(NOT(SUMIF($W$6:$W188,1,$I$6:$I188)=0),(SUMIF($W$6:$W188,13,$F$6:$F188)-SUMIF($AE$6:$AE188,13,$F$6:$F188))/ABS(SUMIF($W$6:$W188,1,$I$6:$I188)),0)</f>
        <v>0</v>
      </c>
      <c r="AD188" s="155">
        <f>IF(SUM($W$6:$W188)+SUM($AE$6:$AE188)=0,0,1-X188-Y188-Z188-AA188-AB188-AC188)</f>
        <v>0</v>
      </c>
      <c r="AE188" s="156">
        <f>IF(AND($D188="S",$E188="T"),1,IF(AND($D188="B",$E188="A"),2,IF(AND($G188="G",$E188="A"),3,IF(AND($G188="G",$E188="D"),4,IF(AND($G188="R",$E188="A"),5,IF(AND($G188="R",$E188="D"),6,IF(AND($G188="C",$E188="A"),7,IF(AND($G188="C",$E188="D"),8,IF(AND($G188="L",$E188="A"),9,IF(AND($G188="L",$E188="D"),10,IF(AND($G188="O",$E188="A"),11,IF(AND($G188="O",$E188="D"),12,IF(AND($G188="V",$E188="A"),13,IF(AND($G188="V",$E188="D"),14,IF(AND($E188="A",$G188="B"),15,0)))))))))))))))</f>
        <v>0</v>
      </c>
      <c r="AF188" s="157">
        <f>IF(AND(D188="B",E188="H"),A188,IF(AND(G188="B",OR(E188="A",E188="D")),A188,0))</f>
        <v>0</v>
      </c>
    </row>
    <row r="189" ht="12.7" customHeight="1">
      <c r="A189" s="143">
        <f>IF($E189="H",-$F189,IF($E189="T",$F189,IF(AND($E189="A",$G189="B"),$F189,IF(AND(E189="D",G189="B"),F189*0.8,0))))</f>
        <v>0</v>
      </c>
      <c r="B189" s="144">
        <f>$B188-$A189</f>
        <v>0</v>
      </c>
      <c r="C189" s="144">
        <f>IF(OR($E189="Z",AND($E189="H",$D189="B")),$F189,IF(AND($D189="B",$E189="Ü"),-$F189,IF($E189="X",$F189*$AD189,IF(AND(E189="D",G189="B"),F189*0.2,IF(AND(D189="S",E189="H"),$F189*H189/100,0)))))</f>
        <v>0</v>
      </c>
      <c r="D189" s="145"/>
      <c r="E189" s="146"/>
      <c r="F189" s="147">
        <f>IF(AND(D189="G",E189="S"),ROUND(SUM($L$6:$L188)*H189/100,-2),IF(AND(D189="R",E189="S"),ROUND(SUM(N$6:N188)*H189/100,-2),IF(AND(D189="C",E189="S"),ROUND(SUM(P$6:P188)*H189/100,-2),IF(AND(D189="L",E189="S"),ROUND(SUM(R$6:R188)*H189/100,-2),IF(AND(D189="O",E189="S"),ROUND(SUM(T$6:T188)*H189/100,-2),IF(AND(D189="V",E189="S"),ROUND(SUM(V$6:V188)*H189/100,-2),IF(AND(D189="G",E189="Z"),ABS(ROUND(SUM(K$6:K188)*H189/100,-2)),IF(AND(D189="R",E189="Z"),ABS(ROUND(SUM(M$6:M188)*H189/100,-2)),IF(AND(D189="C",E189="Z"),ABS(ROUND(SUM(O$6:O188)*H189/100,-2)),IF(AND(D189="L",E189="Z"),ABS(ROUND(SUM(Q$6:Q188)*H189/100,-2)),IF(AND(D189="O",E189="Z"),ABS(ROUND(SUM(S$6:S188)*H189/100,-2)),IF(AND(D189="V",E189="Z"),ABS(ROUND(SUM(U$6:U188)*H189/100,-2)),IF(E189="X",ABS(ROUND(SUM(I$6:I188)*H189/100,-2)),IF(AND(D189="B",E189="H"),80000,0))))))))))))))</f>
        <v>0</v>
      </c>
      <c r="G189" s="148"/>
      <c r="H189" s="149">
        <f>IF(AND(E188="S"),H187,H188)</f>
        <v>5</v>
      </c>
      <c r="I189" s="144">
        <f>IF(AND($D189="S",$E189="H"),-$F189,IF(AND($D189="S",$E189="T"),$F189,0))</f>
        <v>0</v>
      </c>
      <c r="J189" s="150">
        <f>IF(AND($D189="S",OR($E189="Ü",$E189="T",$E189="A",$E189="D")),-$F189,IF(AND($G189="S",$E189="Ü"),$F189,IF(E189="S",$F189,IF(AND(D189="S",E189="H"),$F189*(100-H189)/100,IF(E189="X",-F189,0)))))</f>
        <v>0</v>
      </c>
      <c r="K189" s="151">
        <f>IF(AND($D189="G",$E189="H"),-$F189,IF(AND($D189="G",$E189="T"),$F189,0))</f>
        <v>0</v>
      </c>
      <c r="L189" s="152">
        <f>IF(AND($D189="G",$E189="H"),$F189,IF(AND($D189="G",NOT($E189="H")),-$F189,IF($G189="G",$F189,IF(AND($E189="B",NOT($D189="G")),$F189/($G$1-1),IF($E189="X",$F189*X189,0)))))</f>
        <v>0</v>
      </c>
      <c r="M189" s="153">
        <f>IF(AND($D189="R",$E189="H"),-$F189,IF(AND($D189="R",$E189="T"),$F189,0))</f>
        <v>0</v>
      </c>
      <c r="N189" s="152">
        <f>IF(AND($D189="R",$E189="H"),$F189,IF(AND($D189="R",NOT($E189="H")),-$F189,IF($G189="R",$F189,IF(AND($E189="B",NOT($D189="R")),$F189/($G$1-1),IF($E189="X",$F189*Y189,0)))))</f>
        <v>0</v>
      </c>
      <c r="O189" s="153">
        <f>IF(AND($D189="C",$E189="H"),-$F189,IF(AND($D189="C",$E189="T"),$F189,0))</f>
        <v>0</v>
      </c>
      <c r="P189" s="152">
        <f>IF($G$1&lt;3,0,IF(AND($D189="C",$E189="H"),$F189,IF(AND($D189="C",NOT($E189="H")),-$F189,IF($G189="C",$F189,IF(AND($E189="B",NOT($D189="C")),$F189/($G$1-1),IF($E189="X",$F189*Z189,0))))))</f>
        <v>0</v>
      </c>
      <c r="Q189" s="153">
        <f>IF(AND($D189="L",$E189="H"),-$F189,IF(AND($D189="L",$E189="T"),$F189,0))</f>
        <v>0</v>
      </c>
      <c r="R189" s="152">
        <f>IF($G$1&lt;4,0,IF(AND($D189="L",$E189="H"),$F189,IF(AND($D189="L",NOT($E189="H")),-$F189,IF($G189="L",$F189,IF(AND($E189="B",NOT($D189="L")),$F189/($G$1-1),IF($E189="X",$F189*AA189,0))))))</f>
        <v>0</v>
      </c>
      <c r="S189" s="153">
        <f>IF(AND($D189="O",$E189="H"),-$F189,IF(AND($D189="O",$E189="T"),$F189,0))</f>
        <v>0</v>
      </c>
      <c r="T189" s="152">
        <f>IF($G$1&lt;5,0,IF(AND($D189="O",$E189="H"),$F189,IF(AND($D189="O",NOT($E189="H")),-$F189,IF($G189="O",$F189,IF(AND($E189="B",NOT($D189="O")),$F189/($G$1-1),IF($E189="X",$F189*AB189,0))))))</f>
        <v>0</v>
      </c>
      <c r="U189" s="153">
        <f>IF(AND($D189="V",$E189="H"),-$F189,IF(AND($D189="V",$E189="T"),$F189,0))</f>
        <v>0</v>
      </c>
      <c r="V189" s="152">
        <f>IF($G$1&lt;6,0,IF(AND($D189="V",$E189="H"),$F189,IF(AND($D189="V",NOT($E189="H")),-$F189,IF($G189="V",$F189,IF(AND($E189="B",NOT($D189="V")),$F189/($G$1-1),IF($E189="X",($F189*AC189)-#REF!,0))))))</f>
        <v>0</v>
      </c>
      <c r="W189" s="158">
        <f>IF(AND(D189="S",E189="H"),1,IF(AND(D189="B",E189="H"),2,IF(AND(D189="G",E189="A"),3,IF(AND(D189="G",E189="D"),4,IF(AND(D189="R",E189="A"),5,IF(AND(D189="R",E189="D"),6,IF(AND(D189="C",E189="A"),7,IF(AND(D189="C",E189="D"),8,IF(AND(D189="L",E189="A"),9,IF(AND(D189="L",E189="D"),10,IF(AND(D189="O",E189="A"),11,IF(AND(D189="O",E189="D"),12,IF(AND(D189="V",E189="A"),13,IF(AND(D189="V",E189="D"),14,0))))))))))))))</f>
        <v>0</v>
      </c>
      <c r="X189" s="159">
        <f>IF(NOT(SUMIF($W$6:$W189,1,$I$6:$I189)=0),(SUMIF($W$6:$W189,3,$F$6:$F189)-SUMIF($AE$6:$AE189,3,$F$6:$F189))/ABS(SUMIF($W$6:$W189,1,$I$6:$I189)),0)</f>
        <v>0</v>
      </c>
      <c r="Y189" s="159">
        <f>IF(NOT(SUMIF($W$6:$W189,1,$I$6:$I189)=0),(SUMIF($W$6:$W189,5,$F$6:$F189)-SUMIF($AE$6:$AE189,5,$F$6:$F189))/ABS(SUMIF($W$6:$W189,1,$I$6:$I189)),0)</f>
        <v>0</v>
      </c>
      <c r="Z189" s="159">
        <f>IF(NOT(SUMIF($W$6:$W189,1,$I$6:$I189)=0),(SUMIF($W$6:$W189,7,$F$6:$F189)-SUMIF($AE$6:$AE189,7,$F$6:$F189))/ABS(SUMIF($W$6:$W189,1,$I$6:$I189)),0)</f>
        <v>0</v>
      </c>
      <c r="AA189" s="159">
        <f>IF(NOT(SUMIF($W$6:$W189,1,$I$6:$I189)=0),(SUMIF($W$6:$W189,9,$F$6:$F189)-SUMIF($AE$6:$AE189,9,$F$6:$F189))/ABS(SUMIF($W$6:$W189,1,$I$6:$I189)),0)</f>
        <v>0</v>
      </c>
      <c r="AB189" s="159">
        <f>IF(NOT(SUMIF($W$6:$W189,1,$I$6:$I189)=0),(SUMIF($W$6:$W189,11,$F$6:$F189)-SUMIF($AE$6:$AE189,11,$F$6:$F189))/ABS(SUMIF($W$6:$W189,1,$I$6:$I189)),0)</f>
        <v>0</v>
      </c>
      <c r="AC189" s="159">
        <f>IF(NOT(SUMIF($W$6:$W189,1,$I$6:$I189)=0),(SUMIF($W$6:$W189,13,$F$6:$F189)-SUMIF($AE$6:$AE189,13,$F$6:$F189))/ABS(SUMIF($W$6:$W189,1,$I$6:$I189)),0)</f>
        <v>0</v>
      </c>
      <c r="AD189" s="159">
        <f>IF(SUM($W$6:$W189)+SUM($AE$6:$AE189)=0,0,1-X189-Y189-Z189-AA189-AB189-AC189)</f>
        <v>0</v>
      </c>
      <c r="AE189" s="160">
        <f>IF(AND($D189="S",$E189="T"),1,IF(AND($D189="B",$E189="A"),2,IF(AND($G189="G",$E189="A"),3,IF(AND($G189="G",$E189="D"),4,IF(AND($G189="R",$E189="A"),5,IF(AND($G189="R",$E189="D"),6,IF(AND($G189="C",$E189="A"),7,IF(AND($G189="C",$E189="D"),8,IF(AND($G189="L",$E189="A"),9,IF(AND($G189="L",$E189="D"),10,IF(AND($G189="O",$E189="A"),11,IF(AND($G189="O",$E189="D"),12,IF(AND($G189="V",$E189="A"),13,IF(AND($G189="V",$E189="D"),14,IF(AND($E189="A",$G189="B"),15,0)))))))))))))))</f>
        <v>0</v>
      </c>
      <c r="AF189" s="161">
        <f>IF(AND(D189="B",E189="H"),A189,IF(AND(G189="B",OR(E189="A",E189="D")),A189,0))</f>
        <v>0</v>
      </c>
    </row>
    <row r="190" ht="12.7" customHeight="1">
      <c r="A190" s="143">
        <f>IF($E190="H",-$F190,IF($E190="T",$F190,IF(AND($E190="A",$G190="B"),$F190,IF(AND(E190="D",G190="B"),F190*0.8,0))))</f>
        <v>0</v>
      </c>
      <c r="B190" s="144">
        <f>$B189-$A190</f>
        <v>0</v>
      </c>
      <c r="C190" s="144">
        <f>IF(OR($E190="Z",AND($E190="H",$D190="B")),$F190,IF(AND($D190="B",$E190="Ü"),-$F190,IF($E190="X",$F190*$AD190,IF(AND(E190="D",G190="B"),F190*0.2,IF(AND(D190="S",E190="H"),$F190*H190/100,0)))))</f>
        <v>0</v>
      </c>
      <c r="D190" s="145"/>
      <c r="E190" s="146"/>
      <c r="F190" s="147">
        <f>IF(AND(D190="G",E190="S"),ROUND(SUM($L$6:$L189)*H190/100,-2),IF(AND(D190="R",E190="S"),ROUND(SUM(N$6:N189)*H190/100,-2),IF(AND(D190="C",E190="S"),ROUND(SUM(P$6:P189)*H190/100,-2),IF(AND(D190="L",E190="S"),ROUND(SUM(R$6:R189)*H190/100,-2),IF(AND(D190="O",E190="S"),ROUND(SUM(T$6:T189)*H190/100,-2),IF(AND(D190="V",E190="S"),ROUND(SUM(V$6:V189)*H190/100,-2),IF(AND(D190="G",E190="Z"),ABS(ROUND(SUM(K$6:K189)*H190/100,-2)),IF(AND(D190="R",E190="Z"),ABS(ROUND(SUM(M$6:M189)*H190/100,-2)),IF(AND(D190="C",E190="Z"),ABS(ROUND(SUM(O$6:O189)*H190/100,-2)),IF(AND(D190="L",E190="Z"),ABS(ROUND(SUM(Q$6:Q189)*H190/100,-2)),IF(AND(D190="O",E190="Z"),ABS(ROUND(SUM(S$6:S189)*H190/100,-2)),IF(AND(D190="V",E190="Z"),ABS(ROUND(SUM(U$6:U189)*H190/100,-2)),IF(E190="X",ABS(ROUND(SUM(I$6:I189)*H190/100,-2)),IF(AND(D190="B",E190="H"),80000,0))))))))))))))</f>
        <v>0</v>
      </c>
      <c r="G190" s="148"/>
      <c r="H190" s="149">
        <f>IF(AND(E189="S"),H188,H189)</f>
        <v>5</v>
      </c>
      <c r="I190" s="144">
        <f>IF(AND($D190="S",$E190="H"),-$F190,IF(AND($D190="S",$E190="T"),$F190,0))</f>
        <v>0</v>
      </c>
      <c r="J190" s="150">
        <f>IF(AND($D190="S",OR($E190="Ü",$E190="T",$E190="A",$E190="D")),-$F190,IF(AND($G190="S",$E190="Ü"),$F190,IF(E190="S",$F190,IF(AND(D190="S",E190="H"),$F190*(100-H190)/100,IF(E190="X",-F190,0)))))</f>
        <v>0</v>
      </c>
      <c r="K190" s="151">
        <f>IF(AND($D190="G",$E190="H"),-$F190,IF(AND($D190="G",$E190="T"),$F190,0))</f>
        <v>0</v>
      </c>
      <c r="L190" s="152">
        <f>IF(AND($D190="G",$E190="H"),$F190,IF(AND($D190="G",NOT($E190="H")),-$F190,IF($G190="G",$F190,IF(AND($E190="B",NOT($D190="G")),$F190/($G$1-1),IF($E190="X",$F190*X190,0)))))</f>
        <v>0</v>
      </c>
      <c r="M190" s="153">
        <f>IF(AND($D190="R",$E190="H"),-$F190,IF(AND($D190="R",$E190="T"),$F190,0))</f>
        <v>0</v>
      </c>
      <c r="N190" s="152">
        <f>IF(AND($D190="R",$E190="H"),$F190,IF(AND($D190="R",NOT($E190="H")),-$F190,IF($G190="R",$F190,IF(AND($E190="B",NOT($D190="R")),$F190/($G$1-1),IF($E190="X",$F190*Y190,0)))))</f>
        <v>0</v>
      </c>
      <c r="O190" s="153">
        <f>IF(AND($D190="C",$E190="H"),-$F190,IF(AND($D190="C",$E190="T"),$F190,0))</f>
        <v>0</v>
      </c>
      <c r="P190" s="152">
        <f>IF($G$1&lt;3,0,IF(AND($D190="C",$E190="H"),$F190,IF(AND($D190="C",NOT($E190="H")),-$F190,IF($G190="C",$F190,IF(AND($E190="B",NOT($D190="C")),$F190/($G$1-1),IF($E190="X",$F190*Z190,0))))))</f>
        <v>0</v>
      </c>
      <c r="Q190" s="153">
        <f>IF(AND($D190="L",$E190="H"),-$F190,IF(AND($D190="L",$E190="T"),$F190,0))</f>
        <v>0</v>
      </c>
      <c r="R190" s="152">
        <f>IF($G$1&lt;4,0,IF(AND($D190="L",$E190="H"),$F190,IF(AND($D190="L",NOT($E190="H")),-$F190,IF($G190="L",$F190,IF(AND($E190="B",NOT($D190="L")),$F190/($G$1-1),IF($E190="X",$F190*AA190,0))))))</f>
        <v>0</v>
      </c>
      <c r="S190" s="153">
        <f>IF(AND($D190="O",$E190="H"),-$F190,IF(AND($D190="O",$E190="T"),$F190,0))</f>
        <v>0</v>
      </c>
      <c r="T190" s="152">
        <f>IF($G$1&lt;5,0,IF(AND($D190="O",$E190="H"),$F190,IF(AND($D190="O",NOT($E190="H")),-$F190,IF($G190="O",$F190,IF(AND($E190="B",NOT($D190="O")),$F190/($G$1-1),IF($E190="X",$F190*AB190,0))))))</f>
        <v>0</v>
      </c>
      <c r="U190" s="153">
        <f>IF(AND($D190="V",$E190="H"),-$F190,IF(AND($D190="V",$E190="T"),$F190,0))</f>
        <v>0</v>
      </c>
      <c r="V190" s="152">
        <f>IF($G$1&lt;6,0,IF(AND($D190="V",$E190="H"),$F190,IF(AND($D190="V",NOT($E190="H")),-$F190,IF($G190="V",$F190,IF(AND($E190="B",NOT($D190="V")),$F190/($G$1-1),IF($E190="X",($F190*AC190)-#REF!,0))))))</f>
        <v>0</v>
      </c>
      <c r="W190" s="154">
        <f>IF(AND(D190="S",E190="H"),1,IF(AND(D190="B",E190="H"),2,IF(AND(D190="G",E190="A"),3,IF(AND(D190="G",E190="D"),4,IF(AND(D190="R",E190="A"),5,IF(AND(D190="R",E190="D"),6,IF(AND(D190="C",E190="A"),7,IF(AND(D190="C",E190="D"),8,IF(AND(D190="L",E190="A"),9,IF(AND(D190="L",E190="D"),10,IF(AND(D190="O",E190="A"),11,IF(AND(D190="O",E190="D"),12,IF(AND(D190="V",E190="A"),13,IF(AND(D190="V",E190="D"),14,0))))))))))))))</f>
        <v>0</v>
      </c>
      <c r="X190" s="155">
        <f>IF(NOT(SUMIF($W$6:$W190,1,$I$6:$I190)=0),(SUMIF($W$6:$W190,3,$F$6:$F190)-SUMIF($AE$6:$AE190,3,$F$6:$F190))/ABS(SUMIF($W$6:$W190,1,$I$6:$I190)),0)</f>
        <v>0</v>
      </c>
      <c r="Y190" s="155">
        <f>IF(NOT(SUMIF($W$6:$W190,1,$I$6:$I190)=0),(SUMIF($W$6:$W190,5,$F$6:$F190)-SUMIF($AE$6:$AE190,5,$F$6:$F190))/ABS(SUMIF($W$6:$W190,1,$I$6:$I190)),0)</f>
        <v>0</v>
      </c>
      <c r="Z190" s="155">
        <f>IF(NOT(SUMIF($W$6:$W190,1,$I$6:$I190)=0),(SUMIF($W$6:$W190,7,$F$6:$F190)-SUMIF($AE$6:$AE190,7,$F$6:$F190))/ABS(SUMIF($W$6:$W190,1,$I$6:$I190)),0)</f>
        <v>0</v>
      </c>
      <c r="AA190" s="155">
        <f>IF(NOT(SUMIF($W$6:$W190,1,$I$6:$I190)=0),(SUMIF($W$6:$W190,9,$F$6:$F190)-SUMIF($AE$6:$AE190,9,$F$6:$F190))/ABS(SUMIF($W$6:$W190,1,$I$6:$I190)),0)</f>
        <v>0</v>
      </c>
      <c r="AB190" s="155">
        <f>IF(NOT(SUMIF($W$6:$W190,1,$I$6:$I190)=0),(SUMIF($W$6:$W190,11,$F$6:$F190)-SUMIF($AE$6:$AE190,11,$F$6:$F190))/ABS(SUMIF($W$6:$W190,1,$I$6:$I190)),0)</f>
        <v>0</v>
      </c>
      <c r="AC190" s="155">
        <f>IF(NOT(SUMIF($W$6:$W190,1,$I$6:$I190)=0),(SUMIF($W$6:$W190,13,$F$6:$F190)-SUMIF($AE$6:$AE190,13,$F$6:$F190))/ABS(SUMIF($W$6:$W190,1,$I$6:$I190)),0)</f>
        <v>0</v>
      </c>
      <c r="AD190" s="155">
        <f>IF(SUM($W$6:$W190)+SUM($AE$6:$AE190)=0,0,1-X190-Y190-Z190-AA190-AB190-AC190)</f>
        <v>0</v>
      </c>
      <c r="AE190" s="156">
        <f>IF(AND($D190="S",$E190="T"),1,IF(AND($D190="B",$E190="A"),2,IF(AND($G190="G",$E190="A"),3,IF(AND($G190="G",$E190="D"),4,IF(AND($G190="R",$E190="A"),5,IF(AND($G190="R",$E190="D"),6,IF(AND($G190="C",$E190="A"),7,IF(AND($G190="C",$E190="D"),8,IF(AND($G190="L",$E190="A"),9,IF(AND($G190="L",$E190="D"),10,IF(AND($G190="O",$E190="A"),11,IF(AND($G190="O",$E190="D"),12,IF(AND($G190="V",$E190="A"),13,IF(AND($G190="V",$E190="D"),14,IF(AND($E190="A",$G190="B"),15,0)))))))))))))))</f>
        <v>0</v>
      </c>
      <c r="AF190" s="157">
        <f>IF(AND(D190="B",E190="H"),A190,IF(AND(G190="B",OR(E190="A",E190="D")),A190,0))</f>
        <v>0</v>
      </c>
    </row>
    <row r="191" ht="12.7" customHeight="1">
      <c r="A191" s="143">
        <f>IF($E191="H",-$F191,IF($E191="T",$F191,IF(AND($E191="A",$G191="B"),$F191,IF(AND(E191="D",G191="B"),F191*0.8,0))))</f>
        <v>0</v>
      </c>
      <c r="B191" s="144">
        <f>$B190-$A191</f>
        <v>0</v>
      </c>
      <c r="C191" s="144">
        <f>IF(OR($E191="Z",AND($E191="H",$D191="B")),$F191,IF(AND($D191="B",$E191="Ü"),-$F191,IF($E191="X",$F191*$AD191,IF(AND(E191="D",G191="B"),F191*0.2,IF(AND(D191="S",E191="H"),$F191*H191/100,0)))))</f>
        <v>0</v>
      </c>
      <c r="D191" s="145"/>
      <c r="E191" s="146"/>
      <c r="F191" s="147">
        <f>IF(AND(D191="G",E191="S"),ROUND(SUM($L$6:$L190)*H191/100,-2),IF(AND(D191="R",E191="S"),ROUND(SUM(N$6:N190)*H191/100,-2),IF(AND(D191="C",E191="S"),ROUND(SUM(P$6:P190)*H191/100,-2),IF(AND(D191="L",E191="S"),ROUND(SUM(R$6:R190)*H191/100,-2),IF(AND(D191="O",E191="S"),ROUND(SUM(T$6:T190)*H191/100,-2),IF(AND(D191="V",E191="S"),ROUND(SUM(V$6:V190)*H191/100,-2),IF(AND(D191="G",E191="Z"),ABS(ROUND(SUM(K$6:K190)*H191/100,-2)),IF(AND(D191="R",E191="Z"),ABS(ROUND(SUM(M$6:M190)*H191/100,-2)),IF(AND(D191="C",E191="Z"),ABS(ROUND(SUM(O$6:O190)*H191/100,-2)),IF(AND(D191="L",E191="Z"),ABS(ROUND(SUM(Q$6:Q190)*H191/100,-2)),IF(AND(D191="O",E191="Z"),ABS(ROUND(SUM(S$6:S190)*H191/100,-2)),IF(AND(D191="V",E191="Z"),ABS(ROUND(SUM(U$6:U190)*H191/100,-2)),IF(E191="X",ABS(ROUND(SUM(I$6:I190)*H191/100,-2)),IF(AND(D191="B",E191="H"),80000,0))))))))))))))</f>
        <v>0</v>
      </c>
      <c r="G191" s="148"/>
      <c r="H191" s="149">
        <f>IF(AND(E190="S"),H189,H190)</f>
        <v>5</v>
      </c>
      <c r="I191" s="144">
        <f>IF(AND($D191="S",$E191="H"),-$F191,IF(AND($D191="S",$E191="T"),$F191,0))</f>
        <v>0</v>
      </c>
      <c r="J191" s="150">
        <f>IF(AND($D191="S",OR($E191="Ü",$E191="T",$E191="A",$E191="D")),-$F191,IF(AND($G191="S",$E191="Ü"),$F191,IF(E191="S",$F191,IF(AND(D191="S",E191="H"),$F191*(100-H191)/100,IF(E191="X",-F191,0)))))</f>
        <v>0</v>
      </c>
      <c r="K191" s="151">
        <f>IF(AND($D191="G",$E191="H"),-$F191,IF(AND($D191="G",$E191="T"),$F191,0))</f>
        <v>0</v>
      </c>
      <c r="L191" s="152">
        <f>IF(AND($D191="G",$E191="H"),$F191,IF(AND($D191="G",NOT($E191="H")),-$F191,IF($G191="G",$F191,IF(AND($E191="B",NOT($D191="G")),$F191/($G$1-1),IF($E191="X",$F191*X191,0)))))</f>
        <v>0</v>
      </c>
      <c r="M191" s="153">
        <f>IF(AND($D191="R",$E191="H"),-$F191,IF(AND($D191="R",$E191="T"),$F191,0))</f>
        <v>0</v>
      </c>
      <c r="N191" s="152">
        <f>IF(AND($D191="R",$E191="H"),$F191,IF(AND($D191="R",NOT($E191="H")),-$F191,IF($G191="R",$F191,IF(AND($E191="B",NOT($D191="R")),$F191/($G$1-1),IF($E191="X",$F191*Y191,0)))))</f>
        <v>0</v>
      </c>
      <c r="O191" s="153">
        <f>IF(AND($D191="C",$E191="H"),-$F191,IF(AND($D191="C",$E191="T"),$F191,0))</f>
        <v>0</v>
      </c>
      <c r="P191" s="152">
        <f>IF($G$1&lt;3,0,IF(AND($D191="C",$E191="H"),$F191,IF(AND($D191="C",NOT($E191="H")),-$F191,IF($G191="C",$F191,IF(AND($E191="B",NOT($D191="C")),$F191/($G$1-1),IF($E191="X",$F191*Z191,0))))))</f>
        <v>0</v>
      </c>
      <c r="Q191" s="153">
        <f>IF(AND($D191="L",$E191="H"),-$F191,IF(AND($D191="L",$E191="T"),$F191,0))</f>
        <v>0</v>
      </c>
      <c r="R191" s="152">
        <f>IF($G$1&lt;4,0,IF(AND($D191="L",$E191="H"),$F191,IF(AND($D191="L",NOT($E191="H")),-$F191,IF($G191="L",$F191,IF(AND($E191="B",NOT($D191="L")),$F191/($G$1-1),IF($E191="X",$F191*AA191,0))))))</f>
        <v>0</v>
      </c>
      <c r="S191" s="153">
        <f>IF(AND($D191="O",$E191="H"),-$F191,IF(AND($D191="O",$E191="T"),$F191,0))</f>
        <v>0</v>
      </c>
      <c r="T191" s="152">
        <f>IF($G$1&lt;5,0,IF(AND($D191="O",$E191="H"),$F191,IF(AND($D191="O",NOT($E191="H")),-$F191,IF($G191="O",$F191,IF(AND($E191="B",NOT($D191="O")),$F191/($G$1-1),IF($E191="X",$F191*AB191,0))))))</f>
        <v>0</v>
      </c>
      <c r="U191" s="153">
        <f>IF(AND($D191="V",$E191="H"),-$F191,IF(AND($D191="V",$E191="T"),$F191,0))</f>
        <v>0</v>
      </c>
      <c r="V191" s="152">
        <f>IF($G$1&lt;6,0,IF(AND($D191="V",$E191="H"),$F191,IF(AND($D191="V",NOT($E191="H")),-$F191,IF($G191="V",$F191,IF(AND($E191="B",NOT($D191="V")),$F191/($G$1-1),IF($E191="X",($F191*AC191)-#REF!,0))))))</f>
        <v>0</v>
      </c>
      <c r="W191" s="158">
        <f>IF(AND(D191="S",E191="H"),1,IF(AND(D191="B",E191="H"),2,IF(AND(D191="G",E191="A"),3,IF(AND(D191="G",E191="D"),4,IF(AND(D191="R",E191="A"),5,IF(AND(D191="R",E191="D"),6,IF(AND(D191="C",E191="A"),7,IF(AND(D191="C",E191="D"),8,IF(AND(D191="L",E191="A"),9,IF(AND(D191="L",E191="D"),10,IF(AND(D191="O",E191="A"),11,IF(AND(D191="O",E191="D"),12,IF(AND(D191="V",E191="A"),13,IF(AND(D191="V",E191="D"),14,0))))))))))))))</f>
        <v>0</v>
      </c>
      <c r="X191" s="159">
        <f>IF(NOT(SUMIF($W$6:$W191,1,$I$6:$I191)=0),(SUMIF($W$6:$W191,3,$F$6:$F191)-SUMIF($AE$6:$AE191,3,$F$6:$F191))/ABS(SUMIF($W$6:$W191,1,$I$6:$I191)),0)</f>
        <v>0</v>
      </c>
      <c r="Y191" s="159">
        <f>IF(NOT(SUMIF($W$6:$W191,1,$I$6:$I191)=0),(SUMIF($W$6:$W191,5,$F$6:$F191)-SUMIF($AE$6:$AE191,5,$F$6:$F191))/ABS(SUMIF($W$6:$W191,1,$I$6:$I191)),0)</f>
        <v>0</v>
      </c>
      <c r="Z191" s="159">
        <f>IF(NOT(SUMIF($W$6:$W191,1,$I$6:$I191)=0),(SUMIF($W$6:$W191,7,$F$6:$F191)-SUMIF($AE$6:$AE191,7,$F$6:$F191))/ABS(SUMIF($W$6:$W191,1,$I$6:$I191)),0)</f>
        <v>0</v>
      </c>
      <c r="AA191" s="159">
        <f>IF(NOT(SUMIF($W$6:$W191,1,$I$6:$I191)=0),(SUMIF($W$6:$W191,9,$F$6:$F191)-SUMIF($AE$6:$AE191,9,$F$6:$F191))/ABS(SUMIF($W$6:$W191,1,$I$6:$I191)),0)</f>
        <v>0</v>
      </c>
      <c r="AB191" s="159">
        <f>IF(NOT(SUMIF($W$6:$W191,1,$I$6:$I191)=0),(SUMIF($W$6:$W191,11,$F$6:$F191)-SUMIF($AE$6:$AE191,11,$F$6:$F191))/ABS(SUMIF($W$6:$W191,1,$I$6:$I191)),0)</f>
        <v>0</v>
      </c>
      <c r="AC191" s="159">
        <f>IF(NOT(SUMIF($W$6:$W191,1,$I$6:$I191)=0),(SUMIF($W$6:$W191,13,$F$6:$F191)-SUMIF($AE$6:$AE191,13,$F$6:$F191))/ABS(SUMIF($W$6:$W191,1,$I$6:$I191)),0)</f>
        <v>0</v>
      </c>
      <c r="AD191" s="159">
        <f>IF(SUM($W$6:$W191)+SUM($AE$6:$AE191)=0,0,1-X191-Y191-Z191-AA191-AB191-AC191)</f>
        <v>0</v>
      </c>
      <c r="AE191" s="160">
        <f>IF(AND($D191="S",$E191="T"),1,IF(AND($D191="B",$E191="A"),2,IF(AND($G191="G",$E191="A"),3,IF(AND($G191="G",$E191="D"),4,IF(AND($G191="R",$E191="A"),5,IF(AND($G191="R",$E191="D"),6,IF(AND($G191="C",$E191="A"),7,IF(AND($G191="C",$E191="D"),8,IF(AND($G191="L",$E191="A"),9,IF(AND($G191="L",$E191="D"),10,IF(AND($G191="O",$E191="A"),11,IF(AND($G191="O",$E191="D"),12,IF(AND($G191="V",$E191="A"),13,IF(AND($G191="V",$E191="D"),14,IF(AND($E191="A",$G191="B"),15,0)))))))))))))))</f>
        <v>0</v>
      </c>
      <c r="AF191" s="161">
        <f>IF(AND(D191="B",E191="H"),A191,IF(AND(G191="B",OR(E191="A",E191="D")),A191,0))</f>
        <v>0</v>
      </c>
    </row>
    <row r="192" ht="12.7" customHeight="1">
      <c r="A192" s="143">
        <f>IF($E192="H",-$F192,IF($E192="T",$F192,IF(AND($E192="A",$G192="B"),$F192,IF(AND(E192="D",G192="B"),F192*0.8,0))))</f>
        <v>0</v>
      </c>
      <c r="B192" s="144">
        <f>$B191-$A192</f>
        <v>0</v>
      </c>
      <c r="C192" s="144">
        <f>IF(OR($E192="Z",AND($E192="H",$D192="B")),$F192,IF(AND($D192="B",$E192="Ü"),-$F192,IF($E192="X",$F192*$AD192,IF(AND(E192="D",G192="B"),F192*0.2,IF(AND(D192="S",E192="H"),$F192*H192/100,0)))))</f>
        <v>0</v>
      </c>
      <c r="D192" s="145"/>
      <c r="E192" s="146"/>
      <c r="F192" s="147">
        <f>IF(AND(D192="G",E192="S"),ROUND(SUM($L$6:$L191)*H192/100,-2),IF(AND(D192="R",E192="S"),ROUND(SUM(N$6:N191)*H192/100,-2),IF(AND(D192="C",E192="S"),ROUND(SUM(P$6:P191)*H192/100,-2),IF(AND(D192="L",E192="S"),ROUND(SUM(R$6:R191)*H192/100,-2),IF(AND(D192="O",E192="S"),ROUND(SUM(T$6:T191)*H192/100,-2),IF(AND(D192="V",E192="S"),ROUND(SUM(V$6:V191)*H192/100,-2),IF(AND(D192="G",E192="Z"),ABS(ROUND(SUM(K$6:K191)*H192/100,-2)),IF(AND(D192="R",E192="Z"),ABS(ROUND(SUM(M$6:M191)*H192/100,-2)),IF(AND(D192="C",E192="Z"),ABS(ROUND(SUM(O$6:O191)*H192/100,-2)),IF(AND(D192="L",E192="Z"),ABS(ROUND(SUM(Q$6:Q191)*H192/100,-2)),IF(AND(D192="O",E192="Z"),ABS(ROUND(SUM(S$6:S191)*H192/100,-2)),IF(AND(D192="V",E192="Z"),ABS(ROUND(SUM(U$6:U191)*H192/100,-2)),IF(E192="X",ABS(ROUND(SUM(I$6:I191)*H192/100,-2)),IF(AND(D192="B",E192="H"),80000,0))))))))))))))</f>
        <v>0</v>
      </c>
      <c r="G192" s="148"/>
      <c r="H192" s="149">
        <f>IF(AND(E191="S"),H190,H191)</f>
        <v>5</v>
      </c>
      <c r="I192" s="144">
        <f>IF(AND($D192="S",$E192="H"),-$F192,IF(AND($D192="S",$E192="T"),$F192,0))</f>
        <v>0</v>
      </c>
      <c r="J192" s="150">
        <f>IF(AND($D192="S",OR($E192="Ü",$E192="T",$E192="A",$E192="D")),-$F192,IF(AND($G192="S",$E192="Ü"),$F192,IF(E192="S",$F192,IF(AND(D192="S",E192="H"),$F192*(100-H192)/100,IF(E192="X",-F192,0)))))</f>
        <v>0</v>
      </c>
      <c r="K192" s="151">
        <f>IF(AND($D192="G",$E192="H"),-$F192,IF(AND($D192="G",$E192="T"),$F192,0))</f>
        <v>0</v>
      </c>
      <c r="L192" s="152">
        <f>IF(AND($D192="G",$E192="H"),$F192,IF(AND($D192="G",NOT($E192="H")),-$F192,IF($G192="G",$F192,IF(AND($E192="B",NOT($D192="G")),$F192/($G$1-1),IF($E192="X",$F192*X192,0)))))</f>
        <v>0</v>
      </c>
      <c r="M192" s="153">
        <f>IF(AND($D192="R",$E192="H"),-$F192,IF(AND($D192="R",$E192="T"),$F192,0))</f>
        <v>0</v>
      </c>
      <c r="N192" s="152">
        <f>IF(AND($D192="R",$E192="H"),$F192,IF(AND($D192="R",NOT($E192="H")),-$F192,IF($G192="R",$F192,IF(AND($E192="B",NOT($D192="R")),$F192/($G$1-1),IF($E192="X",$F192*Y192,0)))))</f>
        <v>0</v>
      </c>
      <c r="O192" s="153">
        <f>IF(AND($D192="C",$E192="H"),-$F192,IF(AND($D192="C",$E192="T"),$F192,0))</f>
        <v>0</v>
      </c>
      <c r="P192" s="152">
        <f>IF($G$1&lt;3,0,IF(AND($D192="C",$E192="H"),$F192,IF(AND($D192="C",NOT($E192="H")),-$F192,IF($G192="C",$F192,IF(AND($E192="B",NOT($D192="C")),$F192/($G$1-1),IF($E192="X",$F192*Z192,0))))))</f>
        <v>0</v>
      </c>
      <c r="Q192" s="153">
        <f>IF(AND($D192="L",$E192="H"),-$F192,IF(AND($D192="L",$E192="T"),$F192,0))</f>
        <v>0</v>
      </c>
      <c r="R192" s="152">
        <f>IF($G$1&lt;4,0,IF(AND($D192="L",$E192="H"),$F192,IF(AND($D192="L",NOT($E192="H")),-$F192,IF($G192="L",$F192,IF(AND($E192="B",NOT($D192="L")),$F192/($G$1-1),IF($E192="X",$F192*AA192,0))))))</f>
        <v>0</v>
      </c>
      <c r="S192" s="153">
        <f>IF(AND($D192="O",$E192="H"),-$F192,IF(AND($D192="O",$E192="T"),$F192,0))</f>
        <v>0</v>
      </c>
      <c r="T192" s="152">
        <f>IF($G$1&lt;5,0,IF(AND($D192="O",$E192="H"),$F192,IF(AND($D192="O",NOT($E192="H")),-$F192,IF($G192="O",$F192,IF(AND($E192="B",NOT($D192="O")),$F192/($G$1-1),IF($E192="X",$F192*AB192,0))))))</f>
        <v>0</v>
      </c>
      <c r="U192" s="153">
        <f>IF(AND($D192="V",$E192="H"),-$F192,IF(AND($D192="V",$E192="T"),$F192,0))</f>
        <v>0</v>
      </c>
      <c r="V192" s="152">
        <f>IF($G$1&lt;6,0,IF(AND($D192="V",$E192="H"),$F192,IF(AND($D192="V",NOT($E192="H")),-$F192,IF($G192="V",$F192,IF(AND($E192="B",NOT($D192="V")),$F192/($G$1-1),IF($E192="X",($F192*AC192)-#REF!,0))))))</f>
        <v>0</v>
      </c>
      <c r="W192" s="154">
        <f>IF(AND(D192="S",E192="H"),1,IF(AND(D192="B",E192="H"),2,IF(AND(D192="G",E192="A"),3,IF(AND(D192="G",E192="D"),4,IF(AND(D192="R",E192="A"),5,IF(AND(D192="R",E192="D"),6,IF(AND(D192="C",E192="A"),7,IF(AND(D192="C",E192="D"),8,IF(AND(D192="L",E192="A"),9,IF(AND(D192="L",E192="D"),10,IF(AND(D192="O",E192="A"),11,IF(AND(D192="O",E192="D"),12,IF(AND(D192="V",E192="A"),13,IF(AND(D192="V",E192="D"),14,0))))))))))))))</f>
        <v>0</v>
      </c>
      <c r="X192" s="155">
        <f>IF(NOT(SUMIF($W$6:$W192,1,$I$6:$I192)=0),(SUMIF($W$6:$W192,3,$F$6:$F192)-SUMIF($AE$6:$AE192,3,$F$6:$F192))/ABS(SUMIF($W$6:$W192,1,$I$6:$I192)),0)</f>
        <v>0</v>
      </c>
      <c r="Y192" s="155">
        <f>IF(NOT(SUMIF($W$6:$W192,1,$I$6:$I192)=0),(SUMIF($W$6:$W192,5,$F$6:$F192)-SUMIF($AE$6:$AE192,5,$F$6:$F192))/ABS(SUMIF($W$6:$W192,1,$I$6:$I192)),0)</f>
        <v>0</v>
      </c>
      <c r="Z192" s="155">
        <f>IF(NOT(SUMIF($W$6:$W192,1,$I$6:$I192)=0),(SUMIF($W$6:$W192,7,$F$6:$F192)-SUMIF($AE$6:$AE192,7,$F$6:$F192))/ABS(SUMIF($W$6:$W192,1,$I$6:$I192)),0)</f>
        <v>0</v>
      </c>
      <c r="AA192" s="155">
        <f>IF(NOT(SUMIF($W$6:$W192,1,$I$6:$I192)=0),(SUMIF($W$6:$W192,9,$F$6:$F192)-SUMIF($AE$6:$AE192,9,$F$6:$F192))/ABS(SUMIF($W$6:$W192,1,$I$6:$I192)),0)</f>
        <v>0</v>
      </c>
      <c r="AB192" s="155">
        <f>IF(NOT(SUMIF($W$6:$W192,1,$I$6:$I192)=0),(SUMIF($W$6:$W192,11,$F$6:$F192)-SUMIF($AE$6:$AE192,11,$F$6:$F192))/ABS(SUMIF($W$6:$W192,1,$I$6:$I192)),0)</f>
        <v>0</v>
      </c>
      <c r="AC192" s="155">
        <f>IF(NOT(SUMIF($W$6:$W192,1,$I$6:$I192)=0),(SUMIF($W$6:$W192,13,$F$6:$F192)-SUMIF($AE$6:$AE192,13,$F$6:$F192))/ABS(SUMIF($W$6:$W192,1,$I$6:$I192)),0)</f>
        <v>0</v>
      </c>
      <c r="AD192" s="155">
        <f>IF(SUM($W$6:$W192)+SUM($AE$6:$AE192)=0,0,1-X192-Y192-Z192-AA192-AB192-AC192)</f>
        <v>0</v>
      </c>
      <c r="AE192" s="156">
        <f>IF(AND($D192="S",$E192="T"),1,IF(AND($D192="B",$E192="A"),2,IF(AND($G192="G",$E192="A"),3,IF(AND($G192="G",$E192="D"),4,IF(AND($G192="R",$E192="A"),5,IF(AND($G192="R",$E192="D"),6,IF(AND($G192="C",$E192="A"),7,IF(AND($G192="C",$E192="D"),8,IF(AND($G192="L",$E192="A"),9,IF(AND($G192="L",$E192="D"),10,IF(AND($G192="O",$E192="A"),11,IF(AND($G192="O",$E192="D"),12,IF(AND($G192="V",$E192="A"),13,IF(AND($G192="V",$E192="D"),14,IF(AND($E192="A",$G192="B"),15,0)))))))))))))))</f>
        <v>0</v>
      </c>
      <c r="AF192" s="157">
        <f>IF(AND(D192="B",E192="H"),A192,IF(AND(G192="B",OR(E192="A",E192="D")),A192,0))</f>
        <v>0</v>
      </c>
    </row>
    <row r="193" ht="12.7" customHeight="1">
      <c r="A193" s="143">
        <f>IF($E193="H",-$F193,IF($E193="T",$F193,IF(AND($E193="A",$G193="B"),$F193,IF(AND(E193="D",G193="B"),F193*0.8,0))))</f>
        <v>0</v>
      </c>
      <c r="B193" s="144">
        <f>$B192-$A193</f>
        <v>0</v>
      </c>
      <c r="C193" s="144">
        <f>IF(OR($E193="Z",AND($E193="H",$D193="B")),$F193,IF(AND($D193="B",$E193="Ü"),-$F193,IF($E193="X",$F193*$AD193,IF(AND(E193="D",G193="B"),F193*0.2,IF(AND(D193="S",E193="H"),$F193*H193/100,0)))))</f>
        <v>0</v>
      </c>
      <c r="D193" s="145"/>
      <c r="E193" s="146"/>
      <c r="F193" s="147">
        <f>IF(AND(D193="G",E193="S"),ROUND(SUM($L$6:$L192)*H193/100,-2),IF(AND(D193="R",E193="S"),ROUND(SUM(N$6:N192)*H193/100,-2),IF(AND(D193="C",E193="S"),ROUND(SUM(P$6:P192)*H193/100,-2),IF(AND(D193="L",E193="S"),ROUND(SUM(R$6:R192)*H193/100,-2),IF(AND(D193="O",E193="S"),ROUND(SUM(T$6:T192)*H193/100,-2),IF(AND(D193="V",E193="S"),ROUND(SUM(V$6:V192)*H193/100,-2),IF(AND(D193="G",E193="Z"),ABS(ROUND(SUM(K$6:K192)*H193/100,-2)),IF(AND(D193="R",E193="Z"),ABS(ROUND(SUM(M$6:M192)*H193/100,-2)),IF(AND(D193="C",E193="Z"),ABS(ROUND(SUM(O$6:O192)*H193/100,-2)),IF(AND(D193="L",E193="Z"),ABS(ROUND(SUM(Q$6:Q192)*H193/100,-2)),IF(AND(D193="O",E193="Z"),ABS(ROUND(SUM(S$6:S192)*H193/100,-2)),IF(AND(D193="V",E193="Z"),ABS(ROUND(SUM(U$6:U192)*H193/100,-2)),IF(E193="X",ABS(ROUND(SUM(I$6:I192)*H193/100,-2)),IF(AND(D193="B",E193="H"),80000,0))))))))))))))</f>
        <v>0</v>
      </c>
      <c r="G193" s="148"/>
      <c r="H193" s="149">
        <f>IF(AND(E192="S"),H191,H192)</f>
        <v>5</v>
      </c>
      <c r="I193" s="144">
        <f>IF(AND($D193="S",$E193="H"),-$F193,IF(AND($D193="S",$E193="T"),$F193,0))</f>
        <v>0</v>
      </c>
      <c r="J193" s="150">
        <f>IF(AND($D193="S",OR($E193="Ü",$E193="T",$E193="A",$E193="D")),-$F193,IF(AND($G193="S",$E193="Ü"),$F193,IF(E193="S",$F193,IF(AND(D193="S",E193="H"),$F193*(100-H193)/100,IF(E193="X",-F193,0)))))</f>
        <v>0</v>
      </c>
      <c r="K193" s="151">
        <f>IF(AND($D193="G",$E193="H"),-$F193,IF(AND($D193="G",$E193="T"),$F193,0))</f>
        <v>0</v>
      </c>
      <c r="L193" s="152">
        <f>IF(AND($D193="G",$E193="H"),$F193,IF(AND($D193="G",NOT($E193="H")),-$F193,IF($G193="G",$F193,IF(AND($E193="B",NOT($D193="G")),$F193/($G$1-1),IF($E193="X",$F193*X193,0)))))</f>
        <v>0</v>
      </c>
      <c r="M193" s="153">
        <f>IF(AND($D193="R",$E193="H"),-$F193,IF(AND($D193="R",$E193="T"),$F193,0))</f>
        <v>0</v>
      </c>
      <c r="N193" s="152">
        <f>IF(AND($D193="R",$E193="H"),$F193,IF(AND($D193="R",NOT($E193="H")),-$F193,IF($G193="R",$F193,IF(AND($E193="B",NOT($D193="R")),$F193/($G$1-1),IF($E193="X",$F193*Y193,0)))))</f>
        <v>0</v>
      </c>
      <c r="O193" s="153">
        <f>IF(AND($D193="C",$E193="H"),-$F193,IF(AND($D193="C",$E193="T"),$F193,0))</f>
        <v>0</v>
      </c>
      <c r="P193" s="152">
        <f>IF($G$1&lt;3,0,IF(AND($D193="C",$E193="H"),$F193,IF(AND($D193="C",NOT($E193="H")),-$F193,IF($G193="C",$F193,IF(AND($E193="B",NOT($D193="C")),$F193/($G$1-1),IF($E193="X",$F193*Z193,0))))))</f>
        <v>0</v>
      </c>
      <c r="Q193" s="153">
        <f>IF(AND($D193="L",$E193="H"),-$F193,IF(AND($D193="L",$E193="T"),$F193,0))</f>
        <v>0</v>
      </c>
      <c r="R193" s="152">
        <f>IF($G$1&lt;4,0,IF(AND($D193="L",$E193="H"),$F193,IF(AND($D193="L",NOT($E193="H")),-$F193,IF($G193="L",$F193,IF(AND($E193="B",NOT($D193="L")),$F193/($G$1-1),IF($E193="X",$F193*AA193,0))))))</f>
        <v>0</v>
      </c>
      <c r="S193" s="153">
        <f>IF(AND($D193="O",$E193="H"),-$F193,IF(AND($D193="O",$E193="T"),$F193,0))</f>
        <v>0</v>
      </c>
      <c r="T193" s="152">
        <f>IF($G$1&lt;5,0,IF(AND($D193="O",$E193="H"),$F193,IF(AND($D193="O",NOT($E193="H")),-$F193,IF($G193="O",$F193,IF(AND($E193="B",NOT($D193="O")),$F193/($G$1-1),IF($E193="X",$F193*AB193,0))))))</f>
        <v>0</v>
      </c>
      <c r="U193" s="153">
        <f>IF(AND($D193="V",$E193="H"),-$F193,IF(AND($D193="V",$E193="T"),$F193,0))</f>
        <v>0</v>
      </c>
      <c r="V193" s="152">
        <f>IF($G$1&lt;6,0,IF(AND($D193="V",$E193="H"),$F193,IF(AND($D193="V",NOT($E193="H")),-$F193,IF($G193="V",$F193,IF(AND($E193="B",NOT($D193="V")),$F193/($G$1-1),IF($E193="X",($F193*AC193)-#REF!,0))))))</f>
        <v>0</v>
      </c>
      <c r="W193" s="158">
        <f>IF(AND(D193="S",E193="H"),1,IF(AND(D193="B",E193="H"),2,IF(AND(D193="G",E193="A"),3,IF(AND(D193="G",E193="D"),4,IF(AND(D193="R",E193="A"),5,IF(AND(D193="R",E193="D"),6,IF(AND(D193="C",E193="A"),7,IF(AND(D193="C",E193="D"),8,IF(AND(D193="L",E193="A"),9,IF(AND(D193="L",E193="D"),10,IF(AND(D193="O",E193="A"),11,IF(AND(D193="O",E193="D"),12,IF(AND(D193="V",E193="A"),13,IF(AND(D193="V",E193="D"),14,0))))))))))))))</f>
        <v>0</v>
      </c>
      <c r="X193" s="159">
        <f>IF(NOT(SUMIF($W$6:$W193,1,$I$6:$I193)=0),(SUMIF($W$6:$W193,3,$F$6:$F193)-SUMIF($AE$6:$AE193,3,$F$6:$F193))/ABS(SUMIF($W$6:$W193,1,$I$6:$I193)),0)</f>
        <v>0</v>
      </c>
      <c r="Y193" s="159">
        <f>IF(NOT(SUMIF($W$6:$W193,1,$I$6:$I193)=0),(SUMIF($W$6:$W193,5,$F$6:$F193)-SUMIF($AE$6:$AE193,5,$F$6:$F193))/ABS(SUMIF($W$6:$W193,1,$I$6:$I193)),0)</f>
        <v>0</v>
      </c>
      <c r="Z193" s="159">
        <f>IF(NOT(SUMIF($W$6:$W193,1,$I$6:$I193)=0),(SUMIF($W$6:$W193,7,$F$6:$F193)-SUMIF($AE$6:$AE193,7,$F$6:$F193))/ABS(SUMIF($W$6:$W193,1,$I$6:$I193)),0)</f>
        <v>0</v>
      </c>
      <c r="AA193" s="159">
        <f>IF(NOT(SUMIF($W$6:$W193,1,$I$6:$I193)=0),(SUMIF($W$6:$W193,9,$F$6:$F193)-SUMIF($AE$6:$AE193,9,$F$6:$F193))/ABS(SUMIF($W$6:$W193,1,$I$6:$I193)),0)</f>
        <v>0</v>
      </c>
      <c r="AB193" s="159">
        <f>IF(NOT(SUMIF($W$6:$W193,1,$I$6:$I193)=0),(SUMIF($W$6:$W193,11,$F$6:$F193)-SUMIF($AE$6:$AE193,11,$F$6:$F193))/ABS(SUMIF($W$6:$W193,1,$I$6:$I193)),0)</f>
        <v>0</v>
      </c>
      <c r="AC193" s="159">
        <f>IF(NOT(SUMIF($W$6:$W193,1,$I$6:$I193)=0),(SUMIF($W$6:$W193,13,$F$6:$F193)-SUMIF($AE$6:$AE193,13,$F$6:$F193))/ABS(SUMIF($W$6:$W193,1,$I$6:$I193)),0)</f>
        <v>0</v>
      </c>
      <c r="AD193" s="159">
        <f>IF(SUM($W$6:$W193)+SUM($AE$6:$AE193)=0,0,1-X193-Y193-Z193-AA193-AB193-AC193)</f>
        <v>0</v>
      </c>
      <c r="AE193" s="160">
        <f>IF(AND($D193="S",$E193="T"),1,IF(AND($D193="B",$E193="A"),2,IF(AND($G193="G",$E193="A"),3,IF(AND($G193="G",$E193="D"),4,IF(AND($G193="R",$E193="A"),5,IF(AND($G193="R",$E193="D"),6,IF(AND($G193="C",$E193="A"),7,IF(AND($G193="C",$E193="D"),8,IF(AND($G193="L",$E193="A"),9,IF(AND($G193="L",$E193="D"),10,IF(AND($G193="O",$E193="A"),11,IF(AND($G193="O",$E193="D"),12,IF(AND($G193="V",$E193="A"),13,IF(AND($G193="V",$E193="D"),14,IF(AND($E193="A",$G193="B"),15,0)))))))))))))))</f>
        <v>0</v>
      </c>
      <c r="AF193" s="161">
        <f>IF(AND(D193="B",E193="H"),A193,IF(AND(G193="B",OR(E193="A",E193="D")),A193,0))</f>
        <v>0</v>
      </c>
    </row>
    <row r="194" ht="12.7" customHeight="1">
      <c r="A194" s="143">
        <f>IF($E194="H",-$F194,IF($E194="T",$F194,IF(AND($E194="A",$G194="B"),$F194,IF(AND(E194="D",G194="B"),F194*0.8,0))))</f>
        <v>0</v>
      </c>
      <c r="B194" s="144">
        <f>$B193-$A194</f>
        <v>0</v>
      </c>
      <c r="C194" s="144">
        <f>IF(OR($E194="Z",AND($E194="H",$D194="B")),$F194,IF(AND($D194="B",$E194="Ü"),-$F194,IF($E194="X",$F194*$AD194,IF(AND(E194="D",G194="B"),F194*0.2,IF(AND(D194="S",E194="H"),$F194*H194/100,0)))))</f>
        <v>0</v>
      </c>
      <c r="D194" s="145"/>
      <c r="E194" s="146"/>
      <c r="F194" s="147">
        <f>IF(AND(D194="G",E194="S"),ROUND(SUM($L$6:$L193)*H194/100,-2),IF(AND(D194="R",E194="S"),ROUND(SUM(N$6:N193)*H194/100,-2),IF(AND(D194="C",E194="S"),ROUND(SUM(P$6:P193)*H194/100,-2),IF(AND(D194="L",E194="S"),ROUND(SUM(R$6:R193)*H194/100,-2),IF(AND(D194="O",E194="S"),ROUND(SUM(T$6:T193)*H194/100,-2),IF(AND(D194="V",E194="S"),ROUND(SUM(V$6:V193)*H194/100,-2),IF(AND(D194="G",E194="Z"),ABS(ROUND(SUM(K$6:K193)*H194/100,-2)),IF(AND(D194="R",E194="Z"),ABS(ROUND(SUM(M$6:M193)*H194/100,-2)),IF(AND(D194="C",E194="Z"),ABS(ROUND(SUM(O$6:O193)*H194/100,-2)),IF(AND(D194="L",E194="Z"),ABS(ROUND(SUM(Q$6:Q193)*H194/100,-2)),IF(AND(D194="O",E194="Z"),ABS(ROUND(SUM(S$6:S193)*H194/100,-2)),IF(AND(D194="V",E194="Z"),ABS(ROUND(SUM(U$6:U193)*H194/100,-2)),IF(E194="X",ABS(ROUND(SUM(I$6:I193)*H194/100,-2)),IF(AND(D194="B",E194="H"),80000,0))))))))))))))</f>
        <v>0</v>
      </c>
      <c r="G194" s="148"/>
      <c r="H194" s="149">
        <f>IF(AND(E193="S"),H192,H193)</f>
        <v>5</v>
      </c>
      <c r="I194" s="144">
        <f>IF(AND($D194="S",$E194="H"),-$F194,IF(AND($D194="S",$E194="T"),$F194,0))</f>
        <v>0</v>
      </c>
      <c r="J194" s="150">
        <f>IF(AND($D194="S",OR($E194="Ü",$E194="T",$E194="A",$E194="D")),-$F194,IF(AND($G194="S",$E194="Ü"),$F194,IF(E194="S",$F194,IF(AND(D194="S",E194="H"),$F194*(100-H194)/100,IF(E194="X",-F194,0)))))</f>
        <v>0</v>
      </c>
      <c r="K194" s="151">
        <f>IF(AND($D194="G",$E194="H"),-$F194,IF(AND($D194="G",$E194="T"),$F194,0))</f>
        <v>0</v>
      </c>
      <c r="L194" s="152">
        <f>IF(AND($D194="G",$E194="H"),$F194,IF(AND($D194="G",NOT($E194="H")),-$F194,IF($G194="G",$F194,IF(AND($E194="B",NOT($D194="G")),$F194/($G$1-1),IF($E194="X",$F194*X194,0)))))</f>
        <v>0</v>
      </c>
      <c r="M194" s="153">
        <f>IF(AND($D194="R",$E194="H"),-$F194,IF(AND($D194="R",$E194="T"),$F194,0))</f>
        <v>0</v>
      </c>
      <c r="N194" s="152">
        <f>IF(AND($D194="R",$E194="H"),$F194,IF(AND($D194="R",NOT($E194="H")),-$F194,IF($G194="R",$F194,IF(AND($E194="B",NOT($D194="R")),$F194/($G$1-1),IF($E194="X",$F194*Y194,0)))))</f>
        <v>0</v>
      </c>
      <c r="O194" s="153">
        <f>IF(AND($D194="C",$E194="H"),-$F194,IF(AND($D194="C",$E194="T"),$F194,0))</f>
        <v>0</v>
      </c>
      <c r="P194" s="152">
        <f>IF($G$1&lt;3,0,IF(AND($D194="C",$E194="H"),$F194,IF(AND($D194="C",NOT($E194="H")),-$F194,IF($G194="C",$F194,IF(AND($E194="B",NOT($D194="C")),$F194/($G$1-1),IF($E194="X",$F194*Z194,0))))))</f>
        <v>0</v>
      </c>
      <c r="Q194" s="153">
        <f>IF(AND($D194="L",$E194="H"),-$F194,IF(AND($D194="L",$E194="T"),$F194,0))</f>
        <v>0</v>
      </c>
      <c r="R194" s="152">
        <f>IF($G$1&lt;4,0,IF(AND($D194="L",$E194="H"),$F194,IF(AND($D194="L",NOT($E194="H")),-$F194,IF($G194="L",$F194,IF(AND($E194="B",NOT($D194="L")),$F194/($G$1-1),IF($E194="X",$F194*AA194,0))))))</f>
        <v>0</v>
      </c>
      <c r="S194" s="153">
        <f>IF(AND($D194="O",$E194="H"),-$F194,IF(AND($D194="O",$E194="T"),$F194,0))</f>
        <v>0</v>
      </c>
      <c r="T194" s="152">
        <f>IF($G$1&lt;5,0,IF(AND($D194="O",$E194="H"),$F194,IF(AND($D194="O",NOT($E194="H")),-$F194,IF($G194="O",$F194,IF(AND($E194="B",NOT($D194="O")),$F194/($G$1-1),IF($E194="X",$F194*AB194,0))))))</f>
        <v>0</v>
      </c>
      <c r="U194" s="153">
        <f>IF(AND($D194="V",$E194="H"),-$F194,IF(AND($D194="V",$E194="T"),$F194,0))</f>
        <v>0</v>
      </c>
      <c r="V194" s="152">
        <f>IF($G$1&lt;6,0,IF(AND($D194="V",$E194="H"),$F194,IF(AND($D194="V",NOT($E194="H")),-$F194,IF($G194="V",$F194,IF(AND($E194="B",NOT($D194="V")),$F194/($G$1-1),IF($E194="X",($F194*AC194)-#REF!,0))))))</f>
        <v>0</v>
      </c>
      <c r="W194" s="154">
        <f>IF(AND(D194="S",E194="H"),1,IF(AND(D194="B",E194="H"),2,IF(AND(D194="G",E194="A"),3,IF(AND(D194="G",E194="D"),4,IF(AND(D194="R",E194="A"),5,IF(AND(D194="R",E194="D"),6,IF(AND(D194="C",E194="A"),7,IF(AND(D194="C",E194="D"),8,IF(AND(D194="L",E194="A"),9,IF(AND(D194="L",E194="D"),10,IF(AND(D194="O",E194="A"),11,IF(AND(D194="O",E194="D"),12,IF(AND(D194="V",E194="A"),13,IF(AND(D194="V",E194="D"),14,0))))))))))))))</f>
        <v>0</v>
      </c>
      <c r="X194" s="155">
        <f>IF(NOT(SUMIF($W$6:$W194,1,$I$6:$I194)=0),(SUMIF($W$6:$W194,3,$F$6:$F194)-SUMIF($AE$6:$AE194,3,$F$6:$F194))/ABS(SUMIF($W$6:$W194,1,$I$6:$I194)),0)</f>
        <v>0</v>
      </c>
      <c r="Y194" s="155">
        <f>IF(NOT(SUMIF($W$6:$W194,1,$I$6:$I194)=0),(SUMIF($W$6:$W194,5,$F$6:$F194)-SUMIF($AE$6:$AE194,5,$F$6:$F194))/ABS(SUMIF($W$6:$W194,1,$I$6:$I194)),0)</f>
        <v>0</v>
      </c>
      <c r="Z194" s="155">
        <f>IF(NOT(SUMIF($W$6:$W194,1,$I$6:$I194)=0),(SUMIF($W$6:$W194,7,$F$6:$F194)-SUMIF($AE$6:$AE194,7,$F$6:$F194))/ABS(SUMIF($W$6:$W194,1,$I$6:$I194)),0)</f>
        <v>0</v>
      </c>
      <c r="AA194" s="155">
        <f>IF(NOT(SUMIF($W$6:$W194,1,$I$6:$I194)=0),(SUMIF($W$6:$W194,9,$F$6:$F194)-SUMIF($AE$6:$AE194,9,$F$6:$F194))/ABS(SUMIF($W$6:$W194,1,$I$6:$I194)),0)</f>
        <v>0</v>
      </c>
      <c r="AB194" s="155">
        <f>IF(NOT(SUMIF($W$6:$W194,1,$I$6:$I194)=0),(SUMIF($W$6:$W194,11,$F$6:$F194)-SUMIF($AE$6:$AE194,11,$F$6:$F194))/ABS(SUMIF($W$6:$W194,1,$I$6:$I194)),0)</f>
        <v>0</v>
      </c>
      <c r="AC194" s="155">
        <f>IF(NOT(SUMIF($W$6:$W194,1,$I$6:$I194)=0),(SUMIF($W$6:$W194,13,$F$6:$F194)-SUMIF($AE$6:$AE194,13,$F$6:$F194))/ABS(SUMIF($W$6:$W194,1,$I$6:$I194)),0)</f>
        <v>0</v>
      </c>
      <c r="AD194" s="155">
        <f>IF(SUM($W$6:$W194)+SUM($AE$6:$AE194)=0,0,1-X194-Y194-Z194-AA194-AB194-AC194)</f>
        <v>0</v>
      </c>
      <c r="AE194" s="156">
        <f>IF(AND($D194="S",$E194="T"),1,IF(AND($D194="B",$E194="A"),2,IF(AND($G194="G",$E194="A"),3,IF(AND($G194="G",$E194="D"),4,IF(AND($G194="R",$E194="A"),5,IF(AND($G194="R",$E194="D"),6,IF(AND($G194="C",$E194="A"),7,IF(AND($G194="C",$E194="D"),8,IF(AND($G194="L",$E194="A"),9,IF(AND($G194="L",$E194="D"),10,IF(AND($G194="O",$E194="A"),11,IF(AND($G194="O",$E194="D"),12,IF(AND($G194="V",$E194="A"),13,IF(AND($G194="V",$E194="D"),14,IF(AND($E194="A",$G194="B"),15,0)))))))))))))))</f>
        <v>0</v>
      </c>
      <c r="AF194" s="157">
        <f>IF(AND(D194="B",E194="H"),A194,IF(AND(G194="B",OR(E194="A",E194="D")),A194,0))</f>
        <v>0</v>
      </c>
    </row>
    <row r="195" ht="12.7" customHeight="1">
      <c r="A195" s="143">
        <f>IF($E195="H",-$F195,IF($E195="T",$F195,IF(AND($E195="A",$G195="B"),$F195,IF(AND(E195="D",G195="B"),F195*0.8,0))))</f>
        <v>0</v>
      </c>
      <c r="B195" s="144">
        <f>$B194-$A195</f>
        <v>0</v>
      </c>
      <c r="C195" s="144">
        <f>IF(OR($E195="Z",AND($E195="H",$D195="B")),$F195,IF(AND($D195="B",$E195="Ü"),-$F195,IF($E195="X",$F195*$AD195,IF(AND(E195="D",G195="B"),F195*0.2,IF(AND(D195="S",E195="H"),$F195*H195/100,0)))))</f>
        <v>0</v>
      </c>
      <c r="D195" s="145"/>
      <c r="E195" s="146"/>
      <c r="F195" s="147">
        <f>IF(AND(D195="G",E195="S"),ROUND(SUM($L$6:$L194)*H195/100,-2),IF(AND(D195="R",E195="S"),ROUND(SUM(N$6:N194)*H195/100,-2),IF(AND(D195="C",E195="S"),ROUND(SUM(P$6:P194)*H195/100,-2),IF(AND(D195="L",E195="S"),ROUND(SUM(R$6:R194)*H195/100,-2),IF(AND(D195="O",E195="S"),ROUND(SUM(T$6:T194)*H195/100,-2),IF(AND(D195="V",E195="S"),ROUND(SUM(V$6:V194)*H195/100,-2),IF(AND(D195="G",E195="Z"),ABS(ROUND(SUM(K$6:K194)*H195/100,-2)),IF(AND(D195="R",E195="Z"),ABS(ROUND(SUM(M$6:M194)*H195/100,-2)),IF(AND(D195="C",E195="Z"),ABS(ROUND(SUM(O$6:O194)*H195/100,-2)),IF(AND(D195="L",E195="Z"),ABS(ROUND(SUM(Q$6:Q194)*H195/100,-2)),IF(AND(D195="O",E195="Z"),ABS(ROUND(SUM(S$6:S194)*H195/100,-2)),IF(AND(D195="V",E195="Z"),ABS(ROUND(SUM(U$6:U194)*H195/100,-2)),IF(E195="X",ABS(ROUND(SUM(I$6:I194)*H195/100,-2)),IF(AND(D195="B",E195="H"),80000,0))))))))))))))</f>
        <v>0</v>
      </c>
      <c r="G195" s="148"/>
      <c r="H195" s="149">
        <f>IF(AND(E194="S"),H193,H194)</f>
        <v>5</v>
      </c>
      <c r="I195" s="144">
        <f>IF(AND($D195="S",$E195="H"),-$F195,IF(AND($D195="S",$E195="T"),$F195,0))</f>
        <v>0</v>
      </c>
      <c r="J195" s="150">
        <f>IF(AND($D195="S",OR($E195="Ü",$E195="T",$E195="A",$E195="D")),-$F195,IF(AND($G195="S",$E195="Ü"),$F195,IF(E195="S",$F195,IF(AND(D195="S",E195="H"),$F195*(100-H195)/100,IF(E195="X",-F195,0)))))</f>
        <v>0</v>
      </c>
      <c r="K195" s="151">
        <f>IF(AND($D195="G",$E195="H"),-$F195,IF(AND($D195="G",$E195="T"),$F195,0))</f>
        <v>0</v>
      </c>
      <c r="L195" s="152">
        <f>IF(AND($D195="G",$E195="H"),$F195,IF(AND($D195="G",NOT($E195="H")),-$F195,IF($G195="G",$F195,IF(AND($E195="B",NOT($D195="G")),$F195/($G$1-1),IF($E195="X",$F195*X195,0)))))</f>
        <v>0</v>
      </c>
      <c r="M195" s="153">
        <f>IF(AND($D195="R",$E195="H"),-$F195,IF(AND($D195="R",$E195="T"),$F195,0))</f>
        <v>0</v>
      </c>
      <c r="N195" s="152">
        <f>IF(AND($D195="R",$E195="H"),$F195,IF(AND($D195="R",NOT($E195="H")),-$F195,IF($G195="R",$F195,IF(AND($E195="B",NOT($D195="R")),$F195/($G$1-1),IF($E195="X",$F195*Y195,0)))))</f>
        <v>0</v>
      </c>
      <c r="O195" s="153">
        <f>IF(AND($D195="C",$E195="H"),-$F195,IF(AND($D195="C",$E195="T"),$F195,0))</f>
        <v>0</v>
      </c>
      <c r="P195" s="152">
        <f>IF($G$1&lt;3,0,IF(AND($D195="C",$E195="H"),$F195,IF(AND($D195="C",NOT($E195="H")),-$F195,IF($G195="C",$F195,IF(AND($E195="B",NOT($D195="C")),$F195/($G$1-1),IF($E195="X",$F195*Z195,0))))))</f>
        <v>0</v>
      </c>
      <c r="Q195" s="153">
        <f>IF(AND($D195="L",$E195="H"),-$F195,IF(AND($D195="L",$E195="T"),$F195,0))</f>
        <v>0</v>
      </c>
      <c r="R195" s="152">
        <f>IF($G$1&lt;4,0,IF(AND($D195="L",$E195="H"),$F195,IF(AND($D195="L",NOT($E195="H")),-$F195,IF($G195="L",$F195,IF(AND($E195="B",NOT($D195="L")),$F195/($G$1-1),IF($E195="X",$F195*AA195,0))))))</f>
        <v>0</v>
      </c>
      <c r="S195" s="153">
        <f>IF(AND($D195="O",$E195="H"),-$F195,IF(AND($D195="O",$E195="T"),$F195,0))</f>
        <v>0</v>
      </c>
      <c r="T195" s="152">
        <f>IF($G$1&lt;5,0,IF(AND($D195="O",$E195="H"),$F195,IF(AND($D195="O",NOT($E195="H")),-$F195,IF($G195="O",$F195,IF(AND($E195="B",NOT($D195="O")),$F195/($G$1-1),IF($E195="X",$F195*AB195,0))))))</f>
        <v>0</v>
      </c>
      <c r="U195" s="153">
        <f>IF(AND($D195="V",$E195="H"),-$F195,IF(AND($D195="V",$E195="T"),$F195,0))</f>
        <v>0</v>
      </c>
      <c r="V195" s="152">
        <f>IF($G$1&lt;6,0,IF(AND($D195="V",$E195="H"),$F195,IF(AND($D195="V",NOT($E195="H")),-$F195,IF($G195="V",$F195,IF(AND($E195="B",NOT($D195="V")),$F195/($G$1-1),IF($E195="X",($F195*AC195)-#REF!,0))))))</f>
        <v>0</v>
      </c>
      <c r="W195" s="158">
        <f>IF(AND(D195="S",E195="H"),1,IF(AND(D195="B",E195="H"),2,IF(AND(D195="G",E195="A"),3,IF(AND(D195="G",E195="D"),4,IF(AND(D195="R",E195="A"),5,IF(AND(D195="R",E195="D"),6,IF(AND(D195="C",E195="A"),7,IF(AND(D195="C",E195="D"),8,IF(AND(D195="L",E195="A"),9,IF(AND(D195="L",E195="D"),10,IF(AND(D195="O",E195="A"),11,IF(AND(D195="O",E195="D"),12,IF(AND(D195="V",E195="A"),13,IF(AND(D195="V",E195="D"),14,0))))))))))))))</f>
        <v>0</v>
      </c>
      <c r="X195" s="159">
        <f>IF(NOT(SUMIF($W$6:$W195,1,$I$6:$I195)=0),(SUMIF($W$6:$W195,3,$F$6:$F195)-SUMIF($AE$6:$AE195,3,$F$6:$F195))/ABS(SUMIF($W$6:$W195,1,$I$6:$I195)),0)</f>
        <v>0</v>
      </c>
      <c r="Y195" s="159">
        <f>IF(NOT(SUMIF($W$6:$W195,1,$I$6:$I195)=0),(SUMIF($W$6:$W195,5,$F$6:$F195)-SUMIF($AE$6:$AE195,5,$F$6:$F195))/ABS(SUMIF($W$6:$W195,1,$I$6:$I195)),0)</f>
        <v>0</v>
      </c>
      <c r="Z195" s="159">
        <f>IF(NOT(SUMIF($W$6:$W195,1,$I$6:$I195)=0),(SUMIF($W$6:$W195,7,$F$6:$F195)-SUMIF($AE$6:$AE195,7,$F$6:$F195))/ABS(SUMIF($W$6:$W195,1,$I$6:$I195)),0)</f>
        <v>0</v>
      </c>
      <c r="AA195" s="159">
        <f>IF(NOT(SUMIF($W$6:$W195,1,$I$6:$I195)=0),(SUMIF($W$6:$W195,9,$F$6:$F195)-SUMIF($AE$6:$AE195,9,$F$6:$F195))/ABS(SUMIF($W$6:$W195,1,$I$6:$I195)),0)</f>
        <v>0</v>
      </c>
      <c r="AB195" s="159">
        <f>IF(NOT(SUMIF($W$6:$W195,1,$I$6:$I195)=0),(SUMIF($W$6:$W195,11,$F$6:$F195)-SUMIF($AE$6:$AE195,11,$F$6:$F195))/ABS(SUMIF($W$6:$W195,1,$I$6:$I195)),0)</f>
        <v>0</v>
      </c>
      <c r="AC195" s="159">
        <f>IF(NOT(SUMIF($W$6:$W195,1,$I$6:$I195)=0),(SUMIF($W$6:$W195,13,$F$6:$F195)-SUMIF($AE$6:$AE195,13,$F$6:$F195))/ABS(SUMIF($W$6:$W195,1,$I$6:$I195)),0)</f>
        <v>0</v>
      </c>
      <c r="AD195" s="159">
        <f>IF(SUM($W$6:$W195)+SUM($AE$6:$AE195)=0,0,1-X195-Y195-Z195-AA195-AB195-AC195)</f>
        <v>0</v>
      </c>
      <c r="AE195" s="160">
        <f>IF(AND($D195="S",$E195="T"),1,IF(AND($D195="B",$E195="A"),2,IF(AND($G195="G",$E195="A"),3,IF(AND($G195="G",$E195="D"),4,IF(AND($G195="R",$E195="A"),5,IF(AND($G195="R",$E195="D"),6,IF(AND($G195="C",$E195="A"),7,IF(AND($G195="C",$E195="D"),8,IF(AND($G195="L",$E195="A"),9,IF(AND($G195="L",$E195="D"),10,IF(AND($G195="O",$E195="A"),11,IF(AND($G195="O",$E195="D"),12,IF(AND($G195="V",$E195="A"),13,IF(AND($G195="V",$E195="D"),14,IF(AND($E195="A",$G195="B"),15,0)))))))))))))))</f>
        <v>0</v>
      </c>
      <c r="AF195" s="161">
        <f>IF(AND(D195="B",E195="H"),A195,IF(AND(G195="B",OR(E195="A",E195="D")),A195,0))</f>
        <v>0</v>
      </c>
    </row>
    <row r="196" ht="12.7" customHeight="1">
      <c r="A196" s="143">
        <f>IF($E196="H",-$F196,IF($E196="T",$F196,IF(AND($E196="A",$G196="B"),$F196,IF(AND(E196="D",G196="B"),F196*0.8,0))))</f>
        <v>0</v>
      </c>
      <c r="B196" s="144">
        <f>$B195-$A196</f>
        <v>0</v>
      </c>
      <c r="C196" s="144">
        <f>IF(OR($E196="Z",AND($E196="H",$D196="B")),$F196,IF(AND($D196="B",$E196="Ü"),-$F196,IF($E196="X",$F196*$AD196,IF(AND(E196="D",G196="B"),F196*0.2,IF(AND(D196="S",E196="H"),$F196*H196/100,0)))))</f>
        <v>0</v>
      </c>
      <c r="D196" s="145"/>
      <c r="E196" s="146"/>
      <c r="F196" s="147">
        <f>IF(AND(D196="G",E196="S"),ROUND(SUM($L$6:$L195)*H196/100,-2),IF(AND(D196="R",E196="S"),ROUND(SUM(N$6:N195)*H196/100,-2),IF(AND(D196="C",E196="S"),ROUND(SUM(P$6:P195)*H196/100,-2),IF(AND(D196="L",E196="S"),ROUND(SUM(R$6:R195)*H196/100,-2),IF(AND(D196="O",E196="S"),ROUND(SUM(T$6:T195)*H196/100,-2),IF(AND(D196="V",E196="S"),ROUND(SUM(V$6:V195)*H196/100,-2),IF(AND(D196="G",E196="Z"),ABS(ROUND(SUM(K$6:K195)*H196/100,-2)),IF(AND(D196="R",E196="Z"),ABS(ROUND(SUM(M$6:M195)*H196/100,-2)),IF(AND(D196="C",E196="Z"),ABS(ROUND(SUM(O$6:O195)*H196/100,-2)),IF(AND(D196="L",E196="Z"),ABS(ROUND(SUM(Q$6:Q195)*H196/100,-2)),IF(AND(D196="O",E196="Z"),ABS(ROUND(SUM(S$6:S195)*H196/100,-2)),IF(AND(D196="V",E196="Z"),ABS(ROUND(SUM(U$6:U195)*H196/100,-2)),IF(E196="X",ABS(ROUND(SUM(I$6:I195)*H196/100,-2)),IF(AND(D196="B",E196="H"),80000,0))))))))))))))</f>
        <v>0</v>
      </c>
      <c r="G196" s="148"/>
      <c r="H196" s="149">
        <f>IF(AND(E195="S"),H194,H195)</f>
        <v>5</v>
      </c>
      <c r="I196" s="144">
        <f>IF(AND($D196="S",$E196="H"),-$F196,IF(AND($D196="S",$E196="T"),$F196,0))</f>
        <v>0</v>
      </c>
      <c r="J196" s="150">
        <f>IF(AND($D196="S",OR($E196="Ü",$E196="T",$E196="A",$E196="D")),-$F196,IF(AND($G196="S",$E196="Ü"),$F196,IF(E196="S",$F196,IF(AND(D196="S",E196="H"),$F196*(100-H196)/100,IF(E196="X",-F196,0)))))</f>
        <v>0</v>
      </c>
      <c r="K196" s="151">
        <f>IF(AND($D196="G",$E196="H"),-$F196,IF(AND($D196="G",$E196="T"),$F196,0))</f>
        <v>0</v>
      </c>
      <c r="L196" s="152">
        <f>IF(AND($D196="G",$E196="H"),$F196,IF(AND($D196="G",NOT($E196="H")),-$F196,IF($G196="G",$F196,IF(AND($E196="B",NOT($D196="G")),$F196/($G$1-1),IF($E196="X",$F196*X196,0)))))</f>
        <v>0</v>
      </c>
      <c r="M196" s="153">
        <f>IF(AND($D196="R",$E196="H"),-$F196,IF(AND($D196="R",$E196="T"),$F196,0))</f>
        <v>0</v>
      </c>
      <c r="N196" s="152">
        <f>IF(AND($D196="R",$E196="H"),$F196,IF(AND($D196="R",NOT($E196="H")),-$F196,IF($G196="R",$F196,IF(AND($E196="B",NOT($D196="R")),$F196/($G$1-1),IF($E196="X",$F196*Y196,0)))))</f>
        <v>0</v>
      </c>
      <c r="O196" s="153">
        <f>IF(AND($D196="C",$E196="H"),-$F196,IF(AND($D196="C",$E196="T"),$F196,0))</f>
        <v>0</v>
      </c>
      <c r="P196" s="152">
        <f>IF($G$1&lt;3,0,IF(AND($D196="C",$E196="H"),$F196,IF(AND($D196="C",NOT($E196="H")),-$F196,IF($G196="C",$F196,IF(AND($E196="B",NOT($D196="C")),$F196/($G$1-1),IF($E196="X",$F196*Z196,0))))))</f>
        <v>0</v>
      </c>
      <c r="Q196" s="153">
        <f>IF(AND($D196="L",$E196="H"),-$F196,IF(AND($D196="L",$E196="T"),$F196,0))</f>
        <v>0</v>
      </c>
      <c r="R196" s="152">
        <f>IF($G$1&lt;4,0,IF(AND($D196="L",$E196="H"),$F196,IF(AND($D196="L",NOT($E196="H")),-$F196,IF($G196="L",$F196,IF(AND($E196="B",NOT($D196="L")),$F196/($G$1-1),IF($E196="X",$F196*AA196,0))))))</f>
        <v>0</v>
      </c>
      <c r="S196" s="153">
        <f>IF(AND($D196="O",$E196="H"),-$F196,IF(AND($D196="O",$E196="T"),$F196,0))</f>
        <v>0</v>
      </c>
      <c r="T196" s="152">
        <f>IF($G$1&lt;5,0,IF(AND($D196="O",$E196="H"),$F196,IF(AND($D196="O",NOT($E196="H")),-$F196,IF($G196="O",$F196,IF(AND($E196="B",NOT($D196="O")),$F196/($G$1-1),IF($E196="X",$F196*AB196,0))))))</f>
        <v>0</v>
      </c>
      <c r="U196" s="153">
        <f>IF(AND($D196="V",$E196="H"),-$F196,IF(AND($D196="V",$E196="T"),$F196,0))</f>
        <v>0</v>
      </c>
      <c r="V196" s="152">
        <f>IF($G$1&lt;6,0,IF(AND($D196="V",$E196="H"),$F196,IF(AND($D196="V",NOT($E196="H")),-$F196,IF($G196="V",$F196,IF(AND($E196="B",NOT($D196="V")),$F196/($G$1-1),IF($E196="X",($F196*AC196)-#REF!,0))))))</f>
        <v>0</v>
      </c>
      <c r="W196" s="154">
        <f>IF(AND(D196="S",E196="H"),1,IF(AND(D196="B",E196="H"),2,IF(AND(D196="G",E196="A"),3,IF(AND(D196="G",E196="D"),4,IF(AND(D196="R",E196="A"),5,IF(AND(D196="R",E196="D"),6,IF(AND(D196="C",E196="A"),7,IF(AND(D196="C",E196="D"),8,IF(AND(D196="L",E196="A"),9,IF(AND(D196="L",E196="D"),10,IF(AND(D196="O",E196="A"),11,IF(AND(D196="O",E196="D"),12,IF(AND(D196="V",E196="A"),13,IF(AND(D196="V",E196="D"),14,0))))))))))))))</f>
        <v>0</v>
      </c>
      <c r="X196" s="155">
        <f>IF(NOT(SUMIF($W$6:$W196,1,$I$6:$I196)=0),(SUMIF($W$6:$W196,3,$F$6:$F196)-SUMIF($AE$6:$AE196,3,$F$6:$F196))/ABS(SUMIF($W$6:$W196,1,$I$6:$I196)),0)</f>
        <v>0</v>
      </c>
      <c r="Y196" s="155">
        <f>IF(NOT(SUMIF($W$6:$W196,1,$I$6:$I196)=0),(SUMIF($W$6:$W196,5,$F$6:$F196)-SUMIF($AE$6:$AE196,5,$F$6:$F196))/ABS(SUMIF($W$6:$W196,1,$I$6:$I196)),0)</f>
        <v>0</v>
      </c>
      <c r="Z196" s="155">
        <f>IF(NOT(SUMIF($W$6:$W196,1,$I$6:$I196)=0),(SUMIF($W$6:$W196,7,$F$6:$F196)-SUMIF($AE$6:$AE196,7,$F$6:$F196))/ABS(SUMIF($W$6:$W196,1,$I$6:$I196)),0)</f>
        <v>0</v>
      </c>
      <c r="AA196" s="155">
        <f>IF(NOT(SUMIF($W$6:$W196,1,$I$6:$I196)=0),(SUMIF($W$6:$W196,9,$F$6:$F196)-SUMIF($AE$6:$AE196,9,$F$6:$F196))/ABS(SUMIF($W$6:$W196,1,$I$6:$I196)),0)</f>
        <v>0</v>
      </c>
      <c r="AB196" s="155">
        <f>IF(NOT(SUMIF($W$6:$W196,1,$I$6:$I196)=0),(SUMIF($W$6:$W196,11,$F$6:$F196)-SUMIF($AE$6:$AE196,11,$F$6:$F196))/ABS(SUMIF($W$6:$W196,1,$I$6:$I196)),0)</f>
        <v>0</v>
      </c>
      <c r="AC196" s="155">
        <f>IF(NOT(SUMIF($W$6:$W196,1,$I$6:$I196)=0),(SUMIF($W$6:$W196,13,$F$6:$F196)-SUMIF($AE$6:$AE196,13,$F$6:$F196))/ABS(SUMIF($W$6:$W196,1,$I$6:$I196)),0)</f>
        <v>0</v>
      </c>
      <c r="AD196" s="155">
        <f>IF(SUM($W$6:$W196)+SUM($AE$6:$AE196)=0,0,1-X196-Y196-Z196-AA196-AB196-AC196)</f>
        <v>0</v>
      </c>
      <c r="AE196" s="156">
        <f>IF(AND($D196="S",$E196="T"),1,IF(AND($D196="B",$E196="A"),2,IF(AND($G196="G",$E196="A"),3,IF(AND($G196="G",$E196="D"),4,IF(AND($G196="R",$E196="A"),5,IF(AND($G196="R",$E196="D"),6,IF(AND($G196="C",$E196="A"),7,IF(AND($G196="C",$E196="D"),8,IF(AND($G196="L",$E196="A"),9,IF(AND($G196="L",$E196="D"),10,IF(AND($G196="O",$E196="A"),11,IF(AND($G196="O",$E196="D"),12,IF(AND($G196="V",$E196="A"),13,IF(AND($G196="V",$E196="D"),14,IF(AND($E196="A",$G196="B"),15,0)))))))))))))))</f>
        <v>0</v>
      </c>
      <c r="AF196" s="157">
        <f>IF(AND(D196="B",E196="H"),A196,IF(AND(G196="B",OR(E196="A",E196="D")),A196,0))</f>
        <v>0</v>
      </c>
    </row>
    <row r="197" ht="12.7" customHeight="1">
      <c r="A197" s="143">
        <f>IF($E197="H",-$F197,IF($E197="T",$F197,IF(AND($E197="A",$G197="B"),$F197,IF(AND(E197="D",G197="B"),F197*0.8,0))))</f>
        <v>0</v>
      </c>
      <c r="B197" s="144">
        <f>$B196-$A197</f>
        <v>0</v>
      </c>
      <c r="C197" s="144">
        <f>IF(OR($E197="Z",AND($E197="H",$D197="B")),$F197,IF(AND($D197="B",$E197="Ü"),-$F197,IF($E197="X",$F197*$AD197,IF(AND(E197="D",G197="B"),F197*0.2,IF(AND(D197="S",E197="H"),$F197*H197/100,0)))))</f>
        <v>0</v>
      </c>
      <c r="D197" s="145"/>
      <c r="E197" s="146"/>
      <c r="F197" s="147">
        <f>IF(AND(D197="G",E197="S"),ROUND(SUM($L$6:$L196)*H197/100,-2),IF(AND(D197="R",E197="S"),ROUND(SUM(N$6:N196)*H197/100,-2),IF(AND(D197="C",E197="S"),ROUND(SUM(P$6:P196)*H197/100,-2),IF(AND(D197="L",E197="S"),ROUND(SUM(R$6:R196)*H197/100,-2),IF(AND(D197="O",E197="S"),ROUND(SUM(T$6:T196)*H197/100,-2),IF(AND(D197="V",E197="S"),ROUND(SUM(V$6:V196)*H197/100,-2),IF(AND(D197="G",E197="Z"),ABS(ROUND(SUM(K$6:K196)*H197/100,-2)),IF(AND(D197="R",E197="Z"),ABS(ROUND(SUM(M$6:M196)*H197/100,-2)),IF(AND(D197="C",E197="Z"),ABS(ROUND(SUM(O$6:O196)*H197/100,-2)),IF(AND(D197="L",E197="Z"),ABS(ROUND(SUM(Q$6:Q196)*H197/100,-2)),IF(AND(D197="O",E197="Z"),ABS(ROUND(SUM(S$6:S196)*H197/100,-2)),IF(AND(D197="V",E197="Z"),ABS(ROUND(SUM(U$6:U196)*H197/100,-2)),IF(E197="X",ABS(ROUND(SUM(I$6:I196)*H197/100,-2)),IF(AND(D197="B",E197="H"),80000,0))))))))))))))</f>
        <v>0</v>
      </c>
      <c r="G197" s="148"/>
      <c r="H197" s="149">
        <f>IF(AND(E196="S"),H195,H196)</f>
        <v>5</v>
      </c>
      <c r="I197" s="144">
        <f>IF(AND($D197="S",$E197="H"),-$F197,IF(AND($D197="S",$E197="T"),$F197,0))</f>
        <v>0</v>
      </c>
      <c r="J197" s="150">
        <f>IF(AND($D197="S",OR($E197="Ü",$E197="T",$E197="A",$E197="D")),-$F197,IF(AND($G197="S",$E197="Ü"),$F197,IF(E197="S",$F197,IF(AND(D197="S",E197="H"),$F197*(100-H197)/100,IF(E197="X",-F197,0)))))</f>
        <v>0</v>
      </c>
      <c r="K197" s="151">
        <f>IF(AND($D197="G",$E197="H"),-$F197,IF(AND($D197="G",$E197="T"),$F197,0))</f>
        <v>0</v>
      </c>
      <c r="L197" s="152">
        <f>IF(AND($D197="G",$E197="H"),$F197,IF(AND($D197="G",NOT($E197="H")),-$F197,IF($G197="G",$F197,IF(AND($E197="B",NOT($D197="G")),$F197/($G$1-1),IF($E197="X",$F197*X197,0)))))</f>
        <v>0</v>
      </c>
      <c r="M197" s="153">
        <f>IF(AND($D197="R",$E197="H"),-$F197,IF(AND($D197="R",$E197="T"),$F197,0))</f>
        <v>0</v>
      </c>
      <c r="N197" s="152">
        <f>IF(AND($D197="R",$E197="H"),$F197,IF(AND($D197="R",NOT($E197="H")),-$F197,IF($G197="R",$F197,IF(AND($E197="B",NOT($D197="R")),$F197/($G$1-1),IF($E197="X",$F197*Y197,0)))))</f>
        <v>0</v>
      </c>
      <c r="O197" s="153">
        <f>IF(AND($D197="C",$E197="H"),-$F197,IF(AND($D197="C",$E197="T"),$F197,0))</f>
        <v>0</v>
      </c>
      <c r="P197" s="152">
        <f>IF($G$1&lt;3,0,IF(AND($D197="C",$E197="H"),$F197,IF(AND($D197="C",NOT($E197="H")),-$F197,IF($G197="C",$F197,IF(AND($E197="B",NOT($D197="C")),$F197/($G$1-1),IF($E197="X",$F197*Z197,0))))))</f>
        <v>0</v>
      </c>
      <c r="Q197" s="153">
        <f>IF(AND($D197="L",$E197="H"),-$F197,IF(AND($D197="L",$E197="T"),$F197,0))</f>
        <v>0</v>
      </c>
      <c r="R197" s="152">
        <f>IF($G$1&lt;4,0,IF(AND($D197="L",$E197="H"),$F197,IF(AND($D197="L",NOT($E197="H")),-$F197,IF($G197="L",$F197,IF(AND($E197="B",NOT($D197="L")),$F197/($G$1-1),IF($E197="X",$F197*AA197,0))))))</f>
        <v>0</v>
      </c>
      <c r="S197" s="153">
        <f>IF(AND($D197="O",$E197="H"),-$F197,IF(AND($D197="O",$E197="T"),$F197,0))</f>
        <v>0</v>
      </c>
      <c r="T197" s="152">
        <f>IF($G$1&lt;5,0,IF(AND($D197="O",$E197="H"),$F197,IF(AND($D197="O",NOT($E197="H")),-$F197,IF($G197="O",$F197,IF(AND($E197="B",NOT($D197="O")),$F197/($G$1-1),IF($E197="X",$F197*AB197,0))))))</f>
        <v>0</v>
      </c>
      <c r="U197" s="153">
        <f>IF(AND($D197="V",$E197="H"),-$F197,IF(AND($D197="V",$E197="T"),$F197,0))</f>
        <v>0</v>
      </c>
      <c r="V197" s="152">
        <f>IF($G$1&lt;6,0,IF(AND($D197="V",$E197="H"),$F197,IF(AND($D197="V",NOT($E197="H")),-$F197,IF($G197="V",$F197,IF(AND($E197="B",NOT($D197="V")),$F197/($G$1-1),IF($E197="X",($F197*AC197)-#REF!,0))))))</f>
        <v>0</v>
      </c>
      <c r="W197" s="158">
        <f>IF(AND(D197="S",E197="H"),1,IF(AND(D197="B",E197="H"),2,IF(AND(D197="G",E197="A"),3,IF(AND(D197="G",E197="D"),4,IF(AND(D197="R",E197="A"),5,IF(AND(D197="R",E197="D"),6,IF(AND(D197="C",E197="A"),7,IF(AND(D197="C",E197="D"),8,IF(AND(D197="L",E197="A"),9,IF(AND(D197="L",E197="D"),10,IF(AND(D197="O",E197="A"),11,IF(AND(D197="O",E197="D"),12,IF(AND(D197="V",E197="A"),13,IF(AND(D197="V",E197="D"),14,0))))))))))))))</f>
        <v>0</v>
      </c>
      <c r="X197" s="159">
        <f>IF(NOT(SUMIF($W$6:$W197,1,$I$6:$I197)=0),(SUMIF($W$6:$W197,3,$F$6:$F197)-SUMIF($AE$6:$AE197,3,$F$6:$F197))/ABS(SUMIF($W$6:$W197,1,$I$6:$I197)),0)</f>
        <v>0</v>
      </c>
      <c r="Y197" s="159">
        <f>IF(NOT(SUMIF($W$6:$W197,1,$I$6:$I197)=0),(SUMIF($W$6:$W197,5,$F$6:$F197)-SUMIF($AE$6:$AE197,5,$F$6:$F197))/ABS(SUMIF($W$6:$W197,1,$I$6:$I197)),0)</f>
        <v>0</v>
      </c>
      <c r="Z197" s="159">
        <f>IF(NOT(SUMIF($W$6:$W197,1,$I$6:$I197)=0),(SUMIF($W$6:$W197,7,$F$6:$F197)-SUMIF($AE$6:$AE197,7,$F$6:$F197))/ABS(SUMIF($W$6:$W197,1,$I$6:$I197)),0)</f>
        <v>0</v>
      </c>
      <c r="AA197" s="159">
        <f>IF(NOT(SUMIF($W$6:$W197,1,$I$6:$I197)=0),(SUMIF($W$6:$W197,9,$F$6:$F197)-SUMIF($AE$6:$AE197,9,$F$6:$F197))/ABS(SUMIF($W$6:$W197,1,$I$6:$I197)),0)</f>
        <v>0</v>
      </c>
      <c r="AB197" s="159">
        <f>IF(NOT(SUMIF($W$6:$W197,1,$I$6:$I197)=0),(SUMIF($W$6:$W197,11,$F$6:$F197)-SUMIF($AE$6:$AE197,11,$F$6:$F197))/ABS(SUMIF($W$6:$W197,1,$I$6:$I197)),0)</f>
        <v>0</v>
      </c>
      <c r="AC197" s="159">
        <f>IF(NOT(SUMIF($W$6:$W197,1,$I$6:$I197)=0),(SUMIF($W$6:$W197,13,$F$6:$F197)-SUMIF($AE$6:$AE197,13,$F$6:$F197))/ABS(SUMIF($W$6:$W197,1,$I$6:$I197)),0)</f>
        <v>0</v>
      </c>
      <c r="AD197" s="159">
        <f>IF(SUM($W$6:$W197)+SUM($AE$6:$AE197)=0,0,1-X197-Y197-Z197-AA197-AB197-AC197)</f>
        <v>0</v>
      </c>
      <c r="AE197" s="160">
        <f>IF(AND($D197="S",$E197="T"),1,IF(AND($D197="B",$E197="A"),2,IF(AND($G197="G",$E197="A"),3,IF(AND($G197="G",$E197="D"),4,IF(AND($G197="R",$E197="A"),5,IF(AND($G197="R",$E197="D"),6,IF(AND($G197="C",$E197="A"),7,IF(AND($G197="C",$E197="D"),8,IF(AND($G197="L",$E197="A"),9,IF(AND($G197="L",$E197="D"),10,IF(AND($G197="O",$E197="A"),11,IF(AND($G197="O",$E197="D"),12,IF(AND($G197="V",$E197="A"),13,IF(AND($G197="V",$E197="D"),14,IF(AND($E197="A",$G197="B"),15,0)))))))))))))))</f>
        <v>0</v>
      </c>
      <c r="AF197" s="161">
        <f>IF(AND(D197="B",E197="H"),A197,IF(AND(G197="B",OR(E197="A",E197="D")),A197,0))</f>
        <v>0</v>
      </c>
    </row>
    <row r="198" ht="12.7" customHeight="1">
      <c r="A198" s="143">
        <f>IF($E198="H",-$F198,IF($E198="T",$F198,IF(AND($E198="A",$G198="B"),$F198,IF(AND(E198="D",G198="B"),F198*0.8,0))))</f>
        <v>0</v>
      </c>
      <c r="B198" s="144">
        <f>$B197-$A198</f>
        <v>0</v>
      </c>
      <c r="C198" s="144">
        <f>IF(OR($E198="Z",AND($E198="H",$D198="B")),$F198,IF(AND($D198="B",$E198="Ü"),-$F198,IF($E198="X",$F198*$AD198,IF(AND(E198="D",G198="B"),F198*0.2,IF(AND(D198="S",E198="H"),$F198*H198/100,0)))))</f>
        <v>0</v>
      </c>
      <c r="D198" s="145"/>
      <c r="E198" s="146"/>
      <c r="F198" s="147">
        <f>IF(AND(D198="G",E198="S"),ROUND(SUM($L$6:$L197)*H198/100,-2),IF(AND(D198="R",E198="S"),ROUND(SUM(N$6:N197)*H198/100,-2),IF(AND(D198="C",E198="S"),ROUND(SUM(P$6:P197)*H198/100,-2),IF(AND(D198="L",E198="S"),ROUND(SUM(R$6:R197)*H198/100,-2),IF(AND(D198="O",E198="S"),ROUND(SUM(T$6:T197)*H198/100,-2),IF(AND(D198="V",E198="S"),ROUND(SUM(V$6:V197)*H198/100,-2),IF(AND(D198="G",E198="Z"),ABS(ROUND(SUM(K$6:K197)*H198/100,-2)),IF(AND(D198="R",E198="Z"),ABS(ROUND(SUM(M$6:M197)*H198/100,-2)),IF(AND(D198="C",E198="Z"),ABS(ROUND(SUM(O$6:O197)*H198/100,-2)),IF(AND(D198="L",E198="Z"),ABS(ROUND(SUM(Q$6:Q197)*H198/100,-2)),IF(AND(D198="O",E198="Z"),ABS(ROUND(SUM(S$6:S197)*H198/100,-2)),IF(AND(D198="V",E198="Z"),ABS(ROUND(SUM(U$6:U197)*H198/100,-2)),IF(E198="X",ABS(ROUND(SUM(I$6:I197)*H198/100,-2)),IF(AND(D198="B",E198="H"),80000,0))))))))))))))</f>
        <v>0</v>
      </c>
      <c r="G198" s="148"/>
      <c r="H198" s="149">
        <f>IF(AND(E197="S"),H196,H197)</f>
        <v>5</v>
      </c>
      <c r="I198" s="144">
        <f>IF(AND($D198="S",$E198="H"),-$F198,IF(AND($D198="S",$E198="T"),$F198,0))</f>
        <v>0</v>
      </c>
      <c r="J198" s="150">
        <f>IF(AND($D198="S",OR($E198="Ü",$E198="T",$E198="A",$E198="D")),-$F198,IF(AND($G198="S",$E198="Ü"),$F198,IF(E198="S",$F198,IF(AND(D198="S",E198="H"),$F198*(100-H198)/100,IF(E198="X",-F198,0)))))</f>
        <v>0</v>
      </c>
      <c r="K198" s="151">
        <f>IF(AND($D198="G",$E198="H"),-$F198,IF(AND($D198="G",$E198="T"),$F198,0))</f>
        <v>0</v>
      </c>
      <c r="L198" s="152">
        <f>IF(AND($D198="G",$E198="H"),$F198,IF(AND($D198="G",NOT($E198="H")),-$F198,IF($G198="G",$F198,IF(AND($E198="B",NOT($D198="G")),$F198/($G$1-1),IF($E198="X",$F198*X198,0)))))</f>
        <v>0</v>
      </c>
      <c r="M198" s="153">
        <f>IF(AND($D198="R",$E198="H"),-$F198,IF(AND($D198="R",$E198="T"),$F198,0))</f>
        <v>0</v>
      </c>
      <c r="N198" s="152">
        <f>IF(AND($D198="R",$E198="H"),$F198,IF(AND($D198="R",NOT($E198="H")),-$F198,IF($G198="R",$F198,IF(AND($E198="B",NOT($D198="R")),$F198/($G$1-1),IF($E198="X",$F198*Y198,0)))))</f>
        <v>0</v>
      </c>
      <c r="O198" s="153">
        <f>IF(AND($D198="C",$E198="H"),-$F198,IF(AND($D198="C",$E198="T"),$F198,0))</f>
        <v>0</v>
      </c>
      <c r="P198" s="152">
        <f>IF($G$1&lt;3,0,IF(AND($D198="C",$E198="H"),$F198,IF(AND($D198="C",NOT($E198="H")),-$F198,IF($G198="C",$F198,IF(AND($E198="B",NOT($D198="C")),$F198/($G$1-1),IF($E198="X",$F198*Z198,0))))))</f>
        <v>0</v>
      </c>
      <c r="Q198" s="153">
        <f>IF(AND($D198="L",$E198="H"),-$F198,IF(AND($D198="L",$E198="T"),$F198,0))</f>
        <v>0</v>
      </c>
      <c r="R198" s="152">
        <f>IF($G$1&lt;4,0,IF(AND($D198="L",$E198="H"),$F198,IF(AND($D198="L",NOT($E198="H")),-$F198,IF($G198="L",$F198,IF(AND($E198="B",NOT($D198="L")),$F198/($G$1-1),IF($E198="X",$F198*AA198,0))))))</f>
        <v>0</v>
      </c>
      <c r="S198" s="153">
        <f>IF(AND($D198="O",$E198="H"),-$F198,IF(AND($D198="O",$E198="T"),$F198,0))</f>
        <v>0</v>
      </c>
      <c r="T198" s="152">
        <f>IF($G$1&lt;5,0,IF(AND($D198="O",$E198="H"),$F198,IF(AND($D198="O",NOT($E198="H")),-$F198,IF($G198="O",$F198,IF(AND($E198="B",NOT($D198="O")),$F198/($G$1-1),IF($E198="X",$F198*AB198,0))))))</f>
        <v>0</v>
      </c>
      <c r="U198" s="153">
        <f>IF(AND($D198="V",$E198="H"),-$F198,IF(AND($D198="V",$E198="T"),$F198,0))</f>
        <v>0</v>
      </c>
      <c r="V198" s="152">
        <f>IF($G$1&lt;6,0,IF(AND($D198="V",$E198="H"),$F198,IF(AND($D198="V",NOT($E198="H")),-$F198,IF($G198="V",$F198,IF(AND($E198="B",NOT($D198="V")),$F198/($G$1-1),IF($E198="X",($F198*AC198)-#REF!,0))))))</f>
        <v>0</v>
      </c>
      <c r="W198" s="154">
        <f>IF(AND(D198="S",E198="H"),1,IF(AND(D198="B",E198="H"),2,IF(AND(D198="G",E198="A"),3,IF(AND(D198="G",E198="D"),4,IF(AND(D198="R",E198="A"),5,IF(AND(D198="R",E198="D"),6,IF(AND(D198="C",E198="A"),7,IF(AND(D198="C",E198="D"),8,IF(AND(D198="L",E198="A"),9,IF(AND(D198="L",E198="D"),10,IF(AND(D198="O",E198="A"),11,IF(AND(D198="O",E198="D"),12,IF(AND(D198="V",E198="A"),13,IF(AND(D198="V",E198="D"),14,0))))))))))))))</f>
        <v>0</v>
      </c>
      <c r="X198" s="155">
        <f>IF(NOT(SUMIF($W$6:$W198,1,$I$6:$I198)=0),(SUMIF($W$6:$W198,3,$F$6:$F198)-SUMIF($AE$6:$AE198,3,$F$6:$F198))/ABS(SUMIF($W$6:$W198,1,$I$6:$I198)),0)</f>
        <v>0</v>
      </c>
      <c r="Y198" s="155">
        <f>IF(NOT(SUMIF($W$6:$W198,1,$I$6:$I198)=0),(SUMIF($W$6:$W198,5,$F$6:$F198)-SUMIF($AE$6:$AE198,5,$F$6:$F198))/ABS(SUMIF($W$6:$W198,1,$I$6:$I198)),0)</f>
        <v>0</v>
      </c>
      <c r="Z198" s="155">
        <f>IF(NOT(SUMIF($W$6:$W198,1,$I$6:$I198)=0),(SUMIF($W$6:$W198,7,$F$6:$F198)-SUMIF($AE$6:$AE198,7,$F$6:$F198))/ABS(SUMIF($W$6:$W198,1,$I$6:$I198)),0)</f>
        <v>0</v>
      </c>
      <c r="AA198" s="155">
        <f>IF(NOT(SUMIF($W$6:$W198,1,$I$6:$I198)=0),(SUMIF($W$6:$W198,9,$F$6:$F198)-SUMIF($AE$6:$AE198,9,$F$6:$F198))/ABS(SUMIF($W$6:$W198,1,$I$6:$I198)),0)</f>
        <v>0</v>
      </c>
      <c r="AB198" s="155">
        <f>IF(NOT(SUMIF($W$6:$W198,1,$I$6:$I198)=0),(SUMIF($W$6:$W198,11,$F$6:$F198)-SUMIF($AE$6:$AE198,11,$F$6:$F198))/ABS(SUMIF($W$6:$W198,1,$I$6:$I198)),0)</f>
        <v>0</v>
      </c>
      <c r="AC198" s="155">
        <f>IF(NOT(SUMIF($W$6:$W198,1,$I$6:$I198)=0),(SUMIF($W$6:$W198,13,$F$6:$F198)-SUMIF($AE$6:$AE198,13,$F$6:$F198))/ABS(SUMIF($W$6:$W198,1,$I$6:$I198)),0)</f>
        <v>0</v>
      </c>
      <c r="AD198" s="155">
        <f>IF(SUM($W$6:$W198)+SUM($AE$6:$AE198)=0,0,1-X198-Y198-Z198-AA198-AB198-AC198)</f>
        <v>0</v>
      </c>
      <c r="AE198" s="156">
        <f>IF(AND($D198="S",$E198="T"),1,IF(AND($D198="B",$E198="A"),2,IF(AND($G198="G",$E198="A"),3,IF(AND($G198="G",$E198="D"),4,IF(AND($G198="R",$E198="A"),5,IF(AND($G198="R",$E198="D"),6,IF(AND($G198="C",$E198="A"),7,IF(AND($G198="C",$E198="D"),8,IF(AND($G198="L",$E198="A"),9,IF(AND($G198="L",$E198="D"),10,IF(AND($G198="O",$E198="A"),11,IF(AND($G198="O",$E198="D"),12,IF(AND($G198="V",$E198="A"),13,IF(AND($G198="V",$E198="D"),14,IF(AND($E198="A",$G198="B"),15,0)))))))))))))))</f>
        <v>0</v>
      </c>
      <c r="AF198" s="157">
        <f>IF(AND(D198="B",E198="H"),A198,IF(AND(G198="B",OR(E198="A",E198="D")),A198,0))</f>
        <v>0</v>
      </c>
    </row>
    <row r="199" ht="12.7" customHeight="1">
      <c r="A199" s="143">
        <f>IF($E199="H",-$F199,IF($E199="T",$F199,IF(AND($E199="A",$G199="B"),$F199,IF(AND(E199="D",G199="B"),F199*0.8,0))))</f>
        <v>0</v>
      </c>
      <c r="B199" s="144">
        <f>$B198-$A199</f>
        <v>0</v>
      </c>
      <c r="C199" s="144">
        <f>IF(OR($E199="Z",AND($E199="H",$D199="B")),$F199,IF(AND($D199="B",$E199="Ü"),-$F199,IF($E199="X",$F199*$AD199,IF(AND(E199="D",G199="B"),F199*0.2,IF(AND(D199="S",E199="H"),$F199*H199/100,0)))))</f>
        <v>0</v>
      </c>
      <c r="D199" s="145"/>
      <c r="E199" s="146"/>
      <c r="F199" s="147">
        <f>IF(AND(D199="G",E199="S"),ROUND(SUM($L$6:$L198)*H199/100,-2),IF(AND(D199="R",E199="S"),ROUND(SUM(N$6:N198)*H199/100,-2),IF(AND(D199="C",E199="S"),ROUND(SUM(P$6:P198)*H199/100,-2),IF(AND(D199="L",E199="S"),ROUND(SUM(R$6:R198)*H199/100,-2),IF(AND(D199="O",E199="S"),ROUND(SUM(T$6:T198)*H199/100,-2),IF(AND(D199="V",E199="S"),ROUND(SUM(V$6:V198)*H199/100,-2),IF(AND(D199="G",E199="Z"),ABS(ROUND(SUM(K$6:K198)*H199/100,-2)),IF(AND(D199="R",E199="Z"),ABS(ROUND(SUM(M$6:M198)*H199/100,-2)),IF(AND(D199="C",E199="Z"),ABS(ROUND(SUM(O$6:O198)*H199/100,-2)),IF(AND(D199="L",E199="Z"),ABS(ROUND(SUM(Q$6:Q198)*H199/100,-2)),IF(AND(D199="O",E199="Z"),ABS(ROUND(SUM(S$6:S198)*H199/100,-2)),IF(AND(D199="V",E199="Z"),ABS(ROUND(SUM(U$6:U198)*H199/100,-2)),IF(E199="X",ABS(ROUND(SUM(I$6:I198)*H199/100,-2)),IF(AND(D199="B",E199="H"),80000,0))))))))))))))</f>
        <v>0</v>
      </c>
      <c r="G199" s="148"/>
      <c r="H199" s="149">
        <f>IF(AND(E198="S"),H197,H198)</f>
        <v>5</v>
      </c>
      <c r="I199" s="144">
        <f>IF(AND($D199="S",$E199="H"),-$F199,IF(AND($D199="S",$E199="T"),$F199,0))</f>
        <v>0</v>
      </c>
      <c r="J199" s="150">
        <f>IF(AND($D199="S",OR($E199="Ü",$E199="T",$E199="A",$E199="D")),-$F199,IF(AND($G199="S",$E199="Ü"),$F199,IF(E199="S",$F199,IF(AND(D199="S",E199="H"),$F199*(100-H199)/100,IF(E199="X",-F199,0)))))</f>
        <v>0</v>
      </c>
      <c r="K199" s="151">
        <f>IF(AND($D199="G",$E199="H"),-$F199,IF(AND($D199="G",$E199="T"),$F199,0))</f>
        <v>0</v>
      </c>
      <c r="L199" s="152">
        <f>IF(AND($D199="G",$E199="H"),$F199,IF(AND($D199="G",NOT($E199="H")),-$F199,IF($G199="G",$F199,IF(AND($E199="B",NOT($D199="G")),$F199/($G$1-1),IF($E199="X",$F199*X199,0)))))</f>
        <v>0</v>
      </c>
      <c r="M199" s="153">
        <f>IF(AND($D199="R",$E199="H"),-$F199,IF(AND($D199="R",$E199="T"),$F199,0))</f>
        <v>0</v>
      </c>
      <c r="N199" s="152">
        <f>IF(AND($D199="R",$E199="H"),$F199,IF(AND($D199="R",NOT($E199="H")),-$F199,IF($G199="R",$F199,IF(AND($E199="B",NOT($D199="R")),$F199/($G$1-1),IF($E199="X",$F199*Y199,0)))))</f>
        <v>0</v>
      </c>
      <c r="O199" s="153">
        <f>IF(AND($D199="C",$E199="H"),-$F199,IF(AND($D199="C",$E199="T"),$F199,0))</f>
        <v>0</v>
      </c>
      <c r="P199" s="152">
        <f>IF($G$1&lt;3,0,IF(AND($D199="C",$E199="H"),$F199,IF(AND($D199="C",NOT($E199="H")),-$F199,IF($G199="C",$F199,IF(AND($E199="B",NOT($D199="C")),$F199/($G$1-1),IF($E199="X",$F199*Z199,0))))))</f>
        <v>0</v>
      </c>
      <c r="Q199" s="153">
        <f>IF(AND($D199="L",$E199="H"),-$F199,IF(AND($D199="L",$E199="T"),$F199,0))</f>
        <v>0</v>
      </c>
      <c r="R199" s="152">
        <f>IF($G$1&lt;4,0,IF(AND($D199="L",$E199="H"),$F199,IF(AND($D199="L",NOT($E199="H")),-$F199,IF($G199="L",$F199,IF(AND($E199="B",NOT($D199="L")),$F199/($G$1-1),IF($E199="X",$F199*AA199,0))))))</f>
        <v>0</v>
      </c>
      <c r="S199" s="153">
        <f>IF(AND($D199="O",$E199="H"),-$F199,IF(AND($D199="O",$E199="T"),$F199,0))</f>
        <v>0</v>
      </c>
      <c r="T199" s="152">
        <f>IF($G$1&lt;5,0,IF(AND($D199="O",$E199="H"),$F199,IF(AND($D199="O",NOT($E199="H")),-$F199,IF($G199="O",$F199,IF(AND($E199="B",NOT($D199="O")),$F199/($G$1-1),IF($E199="X",$F199*AB199,0))))))</f>
        <v>0</v>
      </c>
      <c r="U199" s="153">
        <f>IF(AND($D199="V",$E199="H"),-$F199,IF(AND($D199="V",$E199="T"),$F199,0))</f>
        <v>0</v>
      </c>
      <c r="V199" s="152">
        <f>IF($G$1&lt;6,0,IF(AND($D199="V",$E199="H"),$F199,IF(AND($D199="V",NOT($E199="H")),-$F199,IF($G199="V",$F199,IF(AND($E199="B",NOT($D199="V")),$F199/($G$1-1),IF($E199="X",($F199*AC199)-#REF!,0))))))</f>
        <v>0</v>
      </c>
      <c r="W199" s="158">
        <f>IF(AND(D199="S",E199="H"),1,IF(AND(D199="B",E199="H"),2,IF(AND(D199="G",E199="A"),3,IF(AND(D199="G",E199="D"),4,IF(AND(D199="R",E199="A"),5,IF(AND(D199="R",E199="D"),6,IF(AND(D199="C",E199="A"),7,IF(AND(D199="C",E199="D"),8,IF(AND(D199="L",E199="A"),9,IF(AND(D199="L",E199="D"),10,IF(AND(D199="O",E199="A"),11,IF(AND(D199="O",E199="D"),12,IF(AND(D199="V",E199="A"),13,IF(AND(D199="V",E199="D"),14,0))))))))))))))</f>
        <v>0</v>
      </c>
      <c r="X199" s="159">
        <f>IF(NOT(SUMIF($W$6:$W199,1,$I$6:$I199)=0),(SUMIF($W$6:$W199,3,$F$6:$F199)-SUMIF($AE$6:$AE199,3,$F$6:$F199))/ABS(SUMIF($W$6:$W199,1,$I$6:$I199)),0)</f>
        <v>0</v>
      </c>
      <c r="Y199" s="159">
        <f>IF(NOT(SUMIF($W$6:$W199,1,$I$6:$I199)=0),(SUMIF($W$6:$W199,5,$F$6:$F199)-SUMIF($AE$6:$AE199,5,$F$6:$F199))/ABS(SUMIF($W$6:$W199,1,$I$6:$I199)),0)</f>
        <v>0</v>
      </c>
      <c r="Z199" s="159">
        <f>IF(NOT(SUMIF($W$6:$W199,1,$I$6:$I199)=0),(SUMIF($W$6:$W199,7,$F$6:$F199)-SUMIF($AE$6:$AE199,7,$F$6:$F199))/ABS(SUMIF($W$6:$W199,1,$I$6:$I199)),0)</f>
        <v>0</v>
      </c>
      <c r="AA199" s="159">
        <f>IF(NOT(SUMIF($W$6:$W199,1,$I$6:$I199)=0),(SUMIF($W$6:$W199,9,$F$6:$F199)-SUMIF($AE$6:$AE199,9,$F$6:$F199))/ABS(SUMIF($W$6:$W199,1,$I$6:$I199)),0)</f>
        <v>0</v>
      </c>
      <c r="AB199" s="159">
        <f>IF(NOT(SUMIF($W$6:$W199,1,$I$6:$I199)=0),(SUMIF($W$6:$W199,11,$F$6:$F199)-SUMIF($AE$6:$AE199,11,$F$6:$F199))/ABS(SUMIF($W$6:$W199,1,$I$6:$I199)),0)</f>
        <v>0</v>
      </c>
      <c r="AC199" s="159">
        <f>IF(NOT(SUMIF($W$6:$W199,1,$I$6:$I199)=0),(SUMIF($W$6:$W199,13,$F$6:$F199)-SUMIF($AE$6:$AE199,13,$F$6:$F199))/ABS(SUMIF($W$6:$W199,1,$I$6:$I199)),0)</f>
        <v>0</v>
      </c>
      <c r="AD199" s="159">
        <f>IF(SUM($W$6:$W199)+SUM($AE$6:$AE199)=0,0,1-X199-Y199-Z199-AA199-AB199-AC199)</f>
        <v>0</v>
      </c>
      <c r="AE199" s="160">
        <f>IF(AND($D199="S",$E199="T"),1,IF(AND($D199="B",$E199="A"),2,IF(AND($G199="G",$E199="A"),3,IF(AND($G199="G",$E199="D"),4,IF(AND($G199="R",$E199="A"),5,IF(AND($G199="R",$E199="D"),6,IF(AND($G199="C",$E199="A"),7,IF(AND($G199="C",$E199="D"),8,IF(AND($G199="L",$E199="A"),9,IF(AND($G199="L",$E199="D"),10,IF(AND($G199="O",$E199="A"),11,IF(AND($G199="O",$E199="D"),12,IF(AND($G199="V",$E199="A"),13,IF(AND($G199="V",$E199="D"),14,IF(AND($E199="A",$G199="B"),15,0)))))))))))))))</f>
        <v>0</v>
      </c>
      <c r="AF199" s="161">
        <f>IF(AND(D199="B",E199="H"),A199,IF(AND(G199="B",OR(E199="A",E199="D")),A199,0))</f>
        <v>0</v>
      </c>
    </row>
    <row r="200" ht="12.7" customHeight="1">
      <c r="A200" s="143">
        <f>IF($E200="H",-$F200,IF($E200="T",$F200,IF(AND($E200="A",$G200="B"),$F200,IF(AND(E200="D",G200="B"),F200*0.8,0))))</f>
        <v>0</v>
      </c>
      <c r="B200" s="144">
        <f>$B199-$A200</f>
        <v>0</v>
      </c>
      <c r="C200" s="144">
        <f>IF(OR($E200="Z",AND($E200="H",$D200="B")),$F200,IF(AND($D200="B",$E200="Ü"),-$F200,IF($E200="X",$F200*$AD200,IF(AND(E200="D",G200="B"),F200*0.2,IF(AND(D200="S",E200="H"),$F200*H200/100,0)))))</f>
        <v>0</v>
      </c>
      <c r="D200" s="145"/>
      <c r="E200" s="146"/>
      <c r="F200" s="147">
        <f>IF(AND(D200="G",E200="S"),ROUND(SUM($L$6:$L199)*H200/100,-2),IF(AND(D200="R",E200="S"),ROUND(SUM(N$6:N199)*H200/100,-2),IF(AND(D200="C",E200="S"),ROUND(SUM(P$6:P199)*H200/100,-2),IF(AND(D200="L",E200="S"),ROUND(SUM(R$6:R199)*H200/100,-2),IF(AND(D200="O",E200="S"),ROUND(SUM(T$6:T199)*H200/100,-2),IF(AND(D200="V",E200="S"),ROUND(SUM(V$6:V199)*H200/100,-2),IF(AND(D200="G",E200="Z"),ABS(ROUND(SUM(K$6:K199)*H200/100,-2)),IF(AND(D200="R",E200="Z"),ABS(ROUND(SUM(M$6:M199)*H200/100,-2)),IF(AND(D200="C",E200="Z"),ABS(ROUND(SUM(O$6:O199)*H200/100,-2)),IF(AND(D200="L",E200="Z"),ABS(ROUND(SUM(Q$6:Q199)*H200/100,-2)),IF(AND(D200="O",E200="Z"),ABS(ROUND(SUM(S$6:S199)*H200/100,-2)),IF(AND(D200="V",E200="Z"),ABS(ROUND(SUM(U$6:U199)*H200/100,-2)),IF(E200="X",ABS(ROUND(SUM(I$6:I199)*H200/100,-2)),IF(AND(D200="B",E200="H"),80000,0))))))))))))))</f>
        <v>0</v>
      </c>
      <c r="G200" s="148"/>
      <c r="H200" s="149">
        <f>IF(AND(E199="S"),H198,H199)</f>
        <v>5</v>
      </c>
      <c r="I200" s="144">
        <f>IF(AND($D200="S",$E200="H"),-$F200,IF(AND($D200="S",$E200="T"),$F200,0))</f>
        <v>0</v>
      </c>
      <c r="J200" s="150">
        <f>IF(AND($D200="S",OR($E200="Ü",$E200="T",$E200="A",$E200="D")),-$F200,IF(AND($G200="S",$E200="Ü"),$F200,IF(E200="S",$F200,IF(AND(D200="S",E200="H"),$F200*(100-H200)/100,IF(E200="X",-F200,0)))))</f>
        <v>0</v>
      </c>
      <c r="K200" s="151">
        <f>IF(AND($D200="G",$E200="H"),-$F200,IF(AND($D200="G",$E200="T"),$F200,0))</f>
        <v>0</v>
      </c>
      <c r="L200" s="152">
        <f>IF(AND($D200="G",$E200="H"),$F200,IF(AND($D200="G",NOT($E200="H")),-$F200,IF($G200="G",$F200,IF(AND($E200="B",NOT($D200="G")),$F200/($G$1-1),IF($E200="X",$F200*X200,0)))))</f>
        <v>0</v>
      </c>
      <c r="M200" s="153">
        <f>IF(AND($D200="R",$E200="H"),-$F200,IF(AND($D200="R",$E200="T"),$F200,0))</f>
        <v>0</v>
      </c>
      <c r="N200" s="152">
        <f>IF(AND($D200="R",$E200="H"),$F200,IF(AND($D200="R",NOT($E200="H")),-$F200,IF($G200="R",$F200,IF(AND($E200="B",NOT($D200="R")),$F200/($G$1-1),IF($E200="X",$F200*Y200,0)))))</f>
        <v>0</v>
      </c>
      <c r="O200" s="153">
        <f>IF(AND($D200="C",$E200="H"),-$F200,IF(AND($D200="C",$E200="T"),$F200,0))</f>
        <v>0</v>
      </c>
      <c r="P200" s="152">
        <f>IF($G$1&lt;3,0,IF(AND($D200="C",$E200="H"),$F200,IF(AND($D200="C",NOT($E200="H")),-$F200,IF($G200="C",$F200,IF(AND($E200="B",NOT($D200="C")),$F200/($G$1-1),IF($E200="X",$F200*Z200,0))))))</f>
        <v>0</v>
      </c>
      <c r="Q200" s="153">
        <f>IF(AND($D200="L",$E200="H"),-$F200,IF(AND($D200="L",$E200="T"),$F200,0))</f>
        <v>0</v>
      </c>
      <c r="R200" s="152">
        <f>IF($G$1&lt;4,0,IF(AND($D200="L",$E200="H"),$F200,IF(AND($D200="L",NOT($E200="H")),-$F200,IF($G200="L",$F200,IF(AND($E200="B",NOT($D200="L")),$F200/($G$1-1),IF($E200="X",$F200*AA200,0))))))</f>
        <v>0</v>
      </c>
      <c r="S200" s="153">
        <f>IF(AND($D200="O",$E200="H"),-$F200,IF(AND($D200="O",$E200="T"),$F200,0))</f>
        <v>0</v>
      </c>
      <c r="T200" s="152">
        <f>IF($G$1&lt;5,0,IF(AND($D200="O",$E200="H"),$F200,IF(AND($D200="O",NOT($E200="H")),-$F200,IF($G200="O",$F200,IF(AND($E200="B",NOT($D200="O")),$F200/($G$1-1),IF($E200="X",$F200*AB200,0))))))</f>
        <v>0</v>
      </c>
      <c r="U200" s="153">
        <f>IF(AND($D200="V",$E200="H"),-$F200,IF(AND($D200="V",$E200="T"),$F200,0))</f>
        <v>0</v>
      </c>
      <c r="V200" s="152">
        <f>IF($G$1&lt;6,0,IF(AND($D200="V",$E200="H"),$F200,IF(AND($D200="V",NOT($E200="H")),-$F200,IF($G200="V",$F200,IF(AND($E200="B",NOT($D200="V")),$F200/($G$1-1),IF($E200="X",($F200*AC200)-#REF!,0))))))</f>
        <v>0</v>
      </c>
      <c r="W200" s="154">
        <f>IF(AND(D200="S",E200="H"),1,IF(AND(D200="B",E200="H"),2,IF(AND(D200="G",E200="A"),3,IF(AND(D200="G",E200="D"),4,IF(AND(D200="R",E200="A"),5,IF(AND(D200="R",E200="D"),6,IF(AND(D200="C",E200="A"),7,IF(AND(D200="C",E200="D"),8,IF(AND(D200="L",E200="A"),9,IF(AND(D200="L",E200="D"),10,IF(AND(D200="O",E200="A"),11,IF(AND(D200="O",E200="D"),12,IF(AND(D200="V",E200="A"),13,IF(AND(D200="V",E200="D"),14,0))))))))))))))</f>
        <v>0</v>
      </c>
      <c r="X200" s="155">
        <f>IF(NOT(SUMIF($W$6:$W200,1,$I$6:$I200)=0),(SUMIF($W$6:$W200,3,$F$6:$F200)-SUMIF($AE$6:$AE200,3,$F$6:$F200))/ABS(SUMIF($W$6:$W200,1,$I$6:$I200)),0)</f>
        <v>0</v>
      </c>
      <c r="Y200" s="155">
        <f>IF(NOT(SUMIF($W$6:$W200,1,$I$6:$I200)=0),(SUMIF($W$6:$W200,5,$F$6:$F200)-SUMIF($AE$6:$AE200,5,$F$6:$F200))/ABS(SUMIF($W$6:$W200,1,$I$6:$I200)),0)</f>
        <v>0</v>
      </c>
      <c r="Z200" s="155">
        <f>IF(NOT(SUMIF($W$6:$W200,1,$I$6:$I200)=0),(SUMIF($W$6:$W200,7,$F$6:$F200)-SUMIF($AE$6:$AE200,7,$F$6:$F200))/ABS(SUMIF($W$6:$W200,1,$I$6:$I200)),0)</f>
        <v>0</v>
      </c>
      <c r="AA200" s="155">
        <f>IF(NOT(SUMIF($W$6:$W200,1,$I$6:$I200)=0),(SUMIF($W$6:$W200,9,$F$6:$F200)-SUMIF($AE$6:$AE200,9,$F$6:$F200))/ABS(SUMIF($W$6:$W200,1,$I$6:$I200)),0)</f>
        <v>0</v>
      </c>
      <c r="AB200" s="155">
        <f>IF(NOT(SUMIF($W$6:$W200,1,$I$6:$I200)=0),(SUMIF($W$6:$W200,11,$F$6:$F200)-SUMIF($AE$6:$AE200,11,$F$6:$F200))/ABS(SUMIF($W$6:$W200,1,$I$6:$I200)),0)</f>
        <v>0</v>
      </c>
      <c r="AC200" s="155">
        <f>IF(NOT(SUMIF($W$6:$W200,1,$I$6:$I200)=0),(SUMIF($W$6:$W200,13,$F$6:$F200)-SUMIF($AE$6:$AE200,13,$F$6:$F200))/ABS(SUMIF($W$6:$W200,1,$I$6:$I200)),0)</f>
        <v>0</v>
      </c>
      <c r="AD200" s="155">
        <f>IF(SUM($W$6:$W200)+SUM($AE$6:$AE200)=0,0,1-X200-Y200-Z200-AA200-AB200-AC200)</f>
        <v>0</v>
      </c>
      <c r="AE200" s="156">
        <f>IF(AND($D200="S",$E200="T"),1,IF(AND($D200="B",$E200="A"),2,IF(AND($G200="G",$E200="A"),3,IF(AND($G200="G",$E200="D"),4,IF(AND($G200="R",$E200="A"),5,IF(AND($G200="R",$E200="D"),6,IF(AND($G200="C",$E200="A"),7,IF(AND($G200="C",$E200="D"),8,IF(AND($G200="L",$E200="A"),9,IF(AND($G200="L",$E200="D"),10,IF(AND($G200="O",$E200="A"),11,IF(AND($G200="O",$E200="D"),12,IF(AND($G200="V",$E200="A"),13,IF(AND($G200="V",$E200="D"),14,IF(AND($E200="A",$G200="B"),15,0)))))))))))))))</f>
        <v>0</v>
      </c>
      <c r="AF200" s="157">
        <f>IF(AND(D200="B",E200="H"),A200,IF(AND(G200="B",OR(E200="A",E200="D")),A200,0))</f>
        <v>0</v>
      </c>
    </row>
    <row r="201" ht="12.7" customHeight="1">
      <c r="A201" s="143">
        <f>IF($E201="H",-$F201,IF($E201="T",$F201,IF(AND($E201="A",$G201="B"),$F201,IF(AND(E201="D",G201="B"),F201*0.8,0))))</f>
        <v>0</v>
      </c>
      <c r="B201" s="144">
        <f>$B200-$A201</f>
        <v>0</v>
      </c>
      <c r="C201" s="144">
        <f>IF(OR($E201="Z",AND($E201="H",$D201="B")),$F201,IF(AND($D201="B",$E201="Ü"),-$F201,IF($E201="X",$F201*$AD201,IF(AND(E201="D",G201="B"),F201*0.2,IF(AND(D201="S",E201="H"),$F201*H201/100,0)))))</f>
        <v>0</v>
      </c>
      <c r="D201" s="145"/>
      <c r="E201" s="146"/>
      <c r="F201" s="147">
        <f>IF(AND(D201="G",E201="S"),ROUND(SUM($L$6:$L200)*H201/100,-2),IF(AND(D201="R",E201="S"),ROUND(SUM(N$6:N200)*H201/100,-2),IF(AND(D201="C",E201="S"),ROUND(SUM(P$6:P200)*H201/100,-2),IF(AND(D201="L",E201="S"),ROUND(SUM(R$6:R200)*H201/100,-2),IF(AND(D201="O",E201="S"),ROUND(SUM(T$6:T200)*H201/100,-2),IF(AND(D201="V",E201="S"),ROUND(SUM(V$6:V200)*H201/100,-2),IF(AND(D201="G",E201="Z"),ABS(ROUND(SUM(K$6:K200)*H201/100,-2)),IF(AND(D201="R",E201="Z"),ABS(ROUND(SUM(M$6:M200)*H201/100,-2)),IF(AND(D201="C",E201="Z"),ABS(ROUND(SUM(O$6:O200)*H201/100,-2)),IF(AND(D201="L",E201="Z"),ABS(ROUND(SUM(Q$6:Q200)*H201/100,-2)),IF(AND(D201="O",E201="Z"),ABS(ROUND(SUM(S$6:S200)*H201/100,-2)),IF(AND(D201="V",E201="Z"),ABS(ROUND(SUM(U$6:U200)*H201/100,-2)),IF(E201="X",ABS(ROUND(SUM(I$6:I200)*H201/100,-2)),IF(AND(D201="B",E201="H"),80000,0))))))))))))))</f>
        <v>0</v>
      </c>
      <c r="G201" s="148"/>
      <c r="H201" s="149">
        <f>IF(AND(E200="S"),H199,H200)</f>
        <v>5</v>
      </c>
      <c r="I201" s="144">
        <f>IF(AND($D201="S",$E201="H"),-$F201,IF(AND($D201="S",$E201="T"),$F201,0))</f>
        <v>0</v>
      </c>
      <c r="J201" s="150">
        <f>IF(AND($D201="S",OR($E201="Ü",$E201="T",$E201="A",$E201="D")),-$F201,IF(AND($G201="S",$E201="Ü"),$F201,IF(E201="S",$F201,IF(AND(D201="S",E201="H"),$F201*(100-H201)/100,IF(E201="X",-F201,0)))))</f>
        <v>0</v>
      </c>
      <c r="K201" s="151">
        <f>IF(AND($D201="G",$E201="H"),-$F201,IF(AND($D201="G",$E201="T"),$F201,0))</f>
        <v>0</v>
      </c>
      <c r="L201" s="152">
        <f>IF(AND($D201="G",$E201="H"),$F201,IF(AND($D201="G",NOT($E201="H")),-$F201,IF($G201="G",$F201,IF(AND($E201="B",NOT($D201="G")),$F201/($G$1-1),IF($E201="X",$F201*X201,0)))))</f>
        <v>0</v>
      </c>
      <c r="M201" s="153">
        <f>IF(AND($D201="R",$E201="H"),-$F201,IF(AND($D201="R",$E201="T"),$F201,0))</f>
        <v>0</v>
      </c>
      <c r="N201" s="152">
        <f>IF(AND($D201="R",$E201="H"),$F201,IF(AND($D201="R",NOT($E201="H")),-$F201,IF($G201="R",$F201,IF(AND($E201="B",NOT($D201="R")),$F201/($G$1-1),IF($E201="X",$F201*Y201,0)))))</f>
        <v>0</v>
      </c>
      <c r="O201" s="153">
        <f>IF(AND($D201="C",$E201="H"),-$F201,IF(AND($D201="C",$E201="T"),$F201,0))</f>
        <v>0</v>
      </c>
      <c r="P201" s="152">
        <f>IF($G$1&lt;3,0,IF(AND($D201="C",$E201="H"),$F201,IF(AND($D201="C",NOT($E201="H")),-$F201,IF($G201="C",$F201,IF(AND($E201="B",NOT($D201="C")),$F201/($G$1-1),IF($E201="X",$F201*Z201,0))))))</f>
        <v>0</v>
      </c>
      <c r="Q201" s="153">
        <f>IF(AND($D201="L",$E201="H"),-$F201,IF(AND($D201="L",$E201="T"),$F201,0))</f>
        <v>0</v>
      </c>
      <c r="R201" s="152">
        <f>IF($G$1&lt;4,0,IF(AND($D201="L",$E201="H"),$F201,IF(AND($D201="L",NOT($E201="H")),-$F201,IF($G201="L",$F201,IF(AND($E201="B",NOT($D201="L")),$F201/($G$1-1),IF($E201="X",$F201*AA201,0))))))</f>
        <v>0</v>
      </c>
      <c r="S201" s="153">
        <f>IF(AND($D201="O",$E201="H"),-$F201,IF(AND($D201="O",$E201="T"),$F201,0))</f>
        <v>0</v>
      </c>
      <c r="T201" s="152">
        <f>IF($G$1&lt;5,0,IF(AND($D201="O",$E201="H"),$F201,IF(AND($D201="O",NOT($E201="H")),-$F201,IF($G201="O",$F201,IF(AND($E201="B",NOT($D201="O")),$F201/($G$1-1),IF($E201="X",$F201*AB201,0))))))</f>
        <v>0</v>
      </c>
      <c r="U201" s="153">
        <f>IF(AND($D201="V",$E201="H"),-$F201,IF(AND($D201="V",$E201="T"),$F201,0))</f>
        <v>0</v>
      </c>
      <c r="V201" s="152">
        <f>IF($G$1&lt;6,0,IF(AND($D201="V",$E201="H"),$F201,IF(AND($D201="V",NOT($E201="H")),-$F201,IF($G201="V",$F201,IF(AND($E201="B",NOT($D201="V")),$F201/($G$1-1),IF($E201="X",($F201*AC201)-#REF!,0))))))</f>
        <v>0</v>
      </c>
      <c r="W201" s="158">
        <f>IF(AND(D201="S",E201="H"),1,IF(AND(D201="B",E201="H"),2,IF(AND(D201="G",E201="A"),3,IF(AND(D201="G",E201="D"),4,IF(AND(D201="R",E201="A"),5,IF(AND(D201="R",E201="D"),6,IF(AND(D201="C",E201="A"),7,IF(AND(D201="C",E201="D"),8,IF(AND(D201="L",E201="A"),9,IF(AND(D201="L",E201="D"),10,IF(AND(D201="O",E201="A"),11,IF(AND(D201="O",E201="D"),12,IF(AND(D201="V",E201="A"),13,IF(AND(D201="V",E201="D"),14,0))))))))))))))</f>
        <v>0</v>
      </c>
      <c r="X201" s="159">
        <f>IF(NOT(SUMIF($W$6:$W201,1,$I$6:$I201)=0),(SUMIF($W$6:$W201,3,$F$6:$F201)-SUMIF($AE$6:$AE201,3,$F$6:$F201))/ABS(SUMIF($W$6:$W201,1,$I$6:$I201)),0)</f>
        <v>0</v>
      </c>
      <c r="Y201" s="159">
        <f>IF(NOT(SUMIF($W$6:$W201,1,$I$6:$I201)=0),(SUMIF($W$6:$W201,5,$F$6:$F201)-SUMIF($AE$6:$AE201,5,$F$6:$F201))/ABS(SUMIF($W$6:$W201,1,$I$6:$I201)),0)</f>
        <v>0</v>
      </c>
      <c r="Z201" s="159">
        <f>IF(NOT(SUMIF($W$6:$W201,1,$I$6:$I201)=0),(SUMIF($W$6:$W201,7,$F$6:$F201)-SUMIF($AE$6:$AE201,7,$F$6:$F201))/ABS(SUMIF($W$6:$W201,1,$I$6:$I201)),0)</f>
        <v>0</v>
      </c>
      <c r="AA201" s="159">
        <f>IF(NOT(SUMIF($W$6:$W201,1,$I$6:$I201)=0),(SUMIF($W$6:$W201,9,$F$6:$F201)-SUMIF($AE$6:$AE201,9,$F$6:$F201))/ABS(SUMIF($W$6:$W201,1,$I$6:$I201)),0)</f>
        <v>0</v>
      </c>
      <c r="AB201" s="159">
        <f>IF(NOT(SUMIF($W$6:$W201,1,$I$6:$I201)=0),(SUMIF($W$6:$W201,11,$F$6:$F201)-SUMIF($AE$6:$AE201,11,$F$6:$F201))/ABS(SUMIF($W$6:$W201,1,$I$6:$I201)),0)</f>
        <v>0</v>
      </c>
      <c r="AC201" s="159">
        <f>IF(NOT(SUMIF($W$6:$W201,1,$I$6:$I201)=0),(SUMIF($W$6:$W201,13,$F$6:$F201)-SUMIF($AE$6:$AE201,13,$F$6:$F201))/ABS(SUMIF($W$6:$W201,1,$I$6:$I201)),0)</f>
        <v>0</v>
      </c>
      <c r="AD201" s="159">
        <f>IF(SUM($W$6:$W201)+SUM($AE$6:$AE201)=0,0,1-X201-Y201-Z201-AA201-AB201-AC201)</f>
        <v>0</v>
      </c>
      <c r="AE201" s="160">
        <f>IF(AND($D201="S",$E201="T"),1,IF(AND($D201="B",$E201="A"),2,IF(AND($G201="G",$E201="A"),3,IF(AND($G201="G",$E201="D"),4,IF(AND($G201="R",$E201="A"),5,IF(AND($G201="R",$E201="D"),6,IF(AND($G201="C",$E201="A"),7,IF(AND($G201="C",$E201="D"),8,IF(AND($G201="L",$E201="A"),9,IF(AND($G201="L",$E201="D"),10,IF(AND($G201="O",$E201="A"),11,IF(AND($G201="O",$E201="D"),12,IF(AND($G201="V",$E201="A"),13,IF(AND($G201="V",$E201="D"),14,IF(AND($E201="A",$G201="B"),15,0)))))))))))))))</f>
        <v>0</v>
      </c>
      <c r="AF201" s="161">
        <f>IF(AND(D201="B",E201="H"),A201,IF(AND(G201="B",OR(E201="A",E201="D")),A201,0))</f>
        <v>0</v>
      </c>
    </row>
    <row r="202" ht="12.7" customHeight="1">
      <c r="A202" s="143">
        <f>IF($E202="H",-$F202,IF($E202="T",$F202,IF(AND($E202="A",$G202="B"),$F202,IF(AND(E202="D",G202="B"),F202*0.8,0))))</f>
        <v>0</v>
      </c>
      <c r="B202" s="144">
        <f>$B201-$A202</f>
        <v>0</v>
      </c>
      <c r="C202" s="144">
        <f>IF(OR($E202="Z",AND($E202="H",$D202="B")),$F202,IF(AND($D202="B",$E202="Ü"),-$F202,IF($E202="X",$F202*$AD202,IF(AND(E202="D",G202="B"),F202*0.2,IF(AND(D202="S",E202="H"),$F202*H202/100,0)))))</f>
        <v>0</v>
      </c>
      <c r="D202" s="145"/>
      <c r="E202" s="146"/>
      <c r="F202" s="147">
        <f>IF(AND(D202="G",E202="S"),ROUND(SUM($L$6:$L201)*H202/100,-2),IF(AND(D202="R",E202="S"),ROUND(SUM(N$6:N201)*H202/100,-2),IF(AND(D202="C",E202="S"),ROUND(SUM(P$6:P201)*H202/100,-2),IF(AND(D202="L",E202="S"),ROUND(SUM(R$6:R201)*H202/100,-2),IF(AND(D202="O",E202="S"),ROUND(SUM(T$6:T201)*H202/100,-2),IF(AND(D202="V",E202="S"),ROUND(SUM(V$6:V201)*H202/100,-2),IF(AND(D202="G",E202="Z"),ABS(ROUND(SUM(K$6:K201)*H202/100,-2)),IF(AND(D202="R",E202="Z"),ABS(ROUND(SUM(M$6:M201)*H202/100,-2)),IF(AND(D202="C",E202="Z"),ABS(ROUND(SUM(O$6:O201)*H202/100,-2)),IF(AND(D202="L",E202="Z"),ABS(ROUND(SUM(Q$6:Q201)*H202/100,-2)),IF(AND(D202="O",E202="Z"),ABS(ROUND(SUM(S$6:S201)*H202/100,-2)),IF(AND(D202="V",E202="Z"),ABS(ROUND(SUM(U$6:U201)*H202/100,-2)),IF(E202="X",ABS(ROUND(SUM(I$6:I201)*H202/100,-2)),IF(AND(D202="B",E202="H"),80000,0))))))))))))))</f>
        <v>0</v>
      </c>
      <c r="G202" s="148"/>
      <c r="H202" s="149">
        <f>IF(AND(E201="S"),H200,H201)</f>
        <v>5</v>
      </c>
      <c r="I202" s="144">
        <f>IF(AND($D202="S",$E202="H"),-$F202,IF(AND($D202="S",$E202="T"),$F202,0))</f>
        <v>0</v>
      </c>
      <c r="J202" s="150">
        <f>IF(AND($D202="S",OR($E202="Ü",$E202="T",$E202="A",$E202="D")),-$F202,IF(AND($G202="S",$E202="Ü"),$F202,IF(E202="S",$F202,IF(AND(D202="S",E202="H"),$F202*(100-H202)/100,IF(E202="X",-F202,0)))))</f>
        <v>0</v>
      </c>
      <c r="K202" s="151">
        <f>IF(AND($D202="G",$E202="H"),-$F202,IF(AND($D202="G",$E202="T"),$F202,0))</f>
        <v>0</v>
      </c>
      <c r="L202" s="152">
        <f>IF(AND($D202="G",$E202="H"),$F202,IF(AND($D202="G",NOT($E202="H")),-$F202,IF($G202="G",$F202,IF(AND($E202="B",NOT($D202="G")),$F202/($G$1-1),IF($E202="X",$F202*X202,0)))))</f>
        <v>0</v>
      </c>
      <c r="M202" s="153">
        <f>IF(AND($D202="R",$E202="H"),-$F202,IF(AND($D202="R",$E202="T"),$F202,0))</f>
        <v>0</v>
      </c>
      <c r="N202" s="152">
        <f>IF(AND($D202="R",$E202="H"),$F202,IF(AND($D202="R",NOT($E202="H")),-$F202,IF($G202="R",$F202,IF(AND($E202="B",NOT($D202="R")),$F202/($G$1-1),IF($E202="X",$F202*Y202,0)))))</f>
        <v>0</v>
      </c>
      <c r="O202" s="153">
        <f>IF(AND($D202="C",$E202="H"),-$F202,IF(AND($D202="C",$E202="T"),$F202,0))</f>
        <v>0</v>
      </c>
      <c r="P202" s="152">
        <f>IF($G$1&lt;3,0,IF(AND($D202="C",$E202="H"),$F202,IF(AND($D202="C",NOT($E202="H")),-$F202,IF($G202="C",$F202,IF(AND($E202="B",NOT($D202="C")),$F202/($G$1-1),IF($E202="X",$F202*Z202,0))))))</f>
        <v>0</v>
      </c>
      <c r="Q202" s="153">
        <f>IF(AND($D202="L",$E202="H"),-$F202,IF(AND($D202="L",$E202="T"),$F202,0))</f>
        <v>0</v>
      </c>
      <c r="R202" s="152">
        <f>IF($G$1&lt;4,0,IF(AND($D202="L",$E202="H"),$F202,IF(AND($D202="L",NOT($E202="H")),-$F202,IF($G202="L",$F202,IF(AND($E202="B",NOT($D202="L")),$F202/($G$1-1),IF($E202="X",$F202*AA202,0))))))</f>
        <v>0</v>
      </c>
      <c r="S202" s="153">
        <f>IF(AND($D202="O",$E202="H"),-$F202,IF(AND($D202="O",$E202="T"),$F202,0))</f>
        <v>0</v>
      </c>
      <c r="T202" s="152">
        <f>IF($G$1&lt;5,0,IF(AND($D202="O",$E202="H"),$F202,IF(AND($D202="O",NOT($E202="H")),-$F202,IF($G202="O",$F202,IF(AND($E202="B",NOT($D202="O")),$F202/($G$1-1),IF($E202="X",$F202*AB202,0))))))</f>
        <v>0</v>
      </c>
      <c r="U202" s="153">
        <f>IF(AND($D202="V",$E202="H"),-$F202,IF(AND($D202="V",$E202="T"),$F202,0))</f>
        <v>0</v>
      </c>
      <c r="V202" s="152">
        <f>IF($G$1&lt;6,0,IF(AND($D202="V",$E202="H"),$F202,IF(AND($D202="V",NOT($E202="H")),-$F202,IF($G202="V",$F202,IF(AND($E202="B",NOT($D202="V")),$F202/($G$1-1),IF($E202="X",($F202*AC202)-#REF!,0))))))</f>
        <v>0</v>
      </c>
      <c r="W202" s="154">
        <f>IF(AND(D202="S",E202="H"),1,IF(AND(D202="B",E202="H"),2,IF(AND(D202="G",E202="A"),3,IF(AND(D202="G",E202="D"),4,IF(AND(D202="R",E202="A"),5,IF(AND(D202="R",E202="D"),6,IF(AND(D202="C",E202="A"),7,IF(AND(D202="C",E202="D"),8,IF(AND(D202="L",E202="A"),9,IF(AND(D202="L",E202="D"),10,IF(AND(D202="O",E202="A"),11,IF(AND(D202="O",E202="D"),12,IF(AND(D202="V",E202="A"),13,IF(AND(D202="V",E202="D"),14,0))))))))))))))</f>
        <v>0</v>
      </c>
      <c r="X202" s="155">
        <f>IF(NOT(SUMIF($W$6:$W202,1,$I$6:$I202)=0),(SUMIF($W$6:$W202,3,$F$6:$F202)-SUMIF($AE$6:$AE202,3,$F$6:$F202))/ABS(SUMIF($W$6:$W202,1,$I$6:$I202)),0)</f>
        <v>0</v>
      </c>
      <c r="Y202" s="155">
        <f>IF(NOT(SUMIF($W$6:$W202,1,$I$6:$I202)=0),(SUMIF($W$6:$W202,5,$F$6:$F202)-SUMIF($AE$6:$AE202,5,$F$6:$F202))/ABS(SUMIF($W$6:$W202,1,$I$6:$I202)),0)</f>
        <v>0</v>
      </c>
      <c r="Z202" s="155">
        <f>IF(NOT(SUMIF($W$6:$W202,1,$I$6:$I202)=0),(SUMIF($W$6:$W202,7,$F$6:$F202)-SUMIF($AE$6:$AE202,7,$F$6:$F202))/ABS(SUMIF($W$6:$W202,1,$I$6:$I202)),0)</f>
        <v>0</v>
      </c>
      <c r="AA202" s="155">
        <f>IF(NOT(SUMIF($W$6:$W202,1,$I$6:$I202)=0),(SUMIF($W$6:$W202,9,$F$6:$F202)-SUMIF($AE$6:$AE202,9,$F$6:$F202))/ABS(SUMIF($W$6:$W202,1,$I$6:$I202)),0)</f>
        <v>0</v>
      </c>
      <c r="AB202" s="155">
        <f>IF(NOT(SUMIF($W$6:$W202,1,$I$6:$I202)=0),(SUMIF($W$6:$W202,11,$F$6:$F202)-SUMIF($AE$6:$AE202,11,$F$6:$F202))/ABS(SUMIF($W$6:$W202,1,$I$6:$I202)),0)</f>
        <v>0</v>
      </c>
      <c r="AC202" s="155">
        <f>IF(NOT(SUMIF($W$6:$W202,1,$I$6:$I202)=0),(SUMIF($W$6:$W202,13,$F$6:$F202)-SUMIF($AE$6:$AE202,13,$F$6:$F202))/ABS(SUMIF($W$6:$W202,1,$I$6:$I202)),0)</f>
        <v>0</v>
      </c>
      <c r="AD202" s="155">
        <f>IF(SUM($W$6:$W202)+SUM($AE$6:$AE202)=0,0,1-X202-Y202-Z202-AA202-AB202-AC202)</f>
        <v>0</v>
      </c>
      <c r="AE202" s="156">
        <f>IF(AND($D202="S",$E202="T"),1,IF(AND($D202="B",$E202="A"),2,IF(AND($G202="G",$E202="A"),3,IF(AND($G202="G",$E202="D"),4,IF(AND($G202="R",$E202="A"),5,IF(AND($G202="R",$E202="D"),6,IF(AND($G202="C",$E202="A"),7,IF(AND($G202="C",$E202="D"),8,IF(AND($G202="L",$E202="A"),9,IF(AND($G202="L",$E202="D"),10,IF(AND($G202="O",$E202="A"),11,IF(AND($G202="O",$E202="D"),12,IF(AND($G202="V",$E202="A"),13,IF(AND($G202="V",$E202="D"),14,IF(AND($E202="A",$G202="B"),15,0)))))))))))))))</f>
        <v>0</v>
      </c>
      <c r="AF202" s="157">
        <f>IF(AND(D202="B",E202="H"),A202,IF(AND(G202="B",OR(E202="A",E202="D")),A202,0))</f>
        <v>0</v>
      </c>
    </row>
    <row r="203" ht="12.7" customHeight="1">
      <c r="A203" s="143">
        <f>IF($E203="H",-$F203,IF($E203="T",$F203,IF(AND($E203="A",$G203="B"),$F203,IF(AND(E203="D",G203="B"),F203*0.8,0))))</f>
        <v>0</v>
      </c>
      <c r="B203" s="144">
        <f>$B202-$A203</f>
        <v>0</v>
      </c>
      <c r="C203" s="144">
        <f>IF(OR($E203="Z",AND($E203="H",$D203="B")),$F203,IF(AND($D203="B",$E203="Ü"),-$F203,IF($E203="X",$F203*$AD203,IF(AND(E203="D",G203="B"),F203*0.2,IF(AND(D203="S",E203="H"),$F203*H203/100,0)))))</f>
        <v>0</v>
      </c>
      <c r="D203" s="145"/>
      <c r="E203" s="146"/>
      <c r="F203" s="147">
        <f>IF(AND(D203="G",E203="S"),ROUND(SUM($L$6:$L202)*H203/100,-2),IF(AND(D203="R",E203="S"),ROUND(SUM(N$6:N202)*H203/100,-2),IF(AND(D203="C",E203="S"),ROUND(SUM(P$6:P202)*H203/100,-2),IF(AND(D203="L",E203="S"),ROUND(SUM(R$6:R202)*H203/100,-2),IF(AND(D203="O",E203="S"),ROUND(SUM(T$6:T202)*H203/100,-2),IF(AND(D203="V",E203="S"),ROUND(SUM(V$6:V202)*H203/100,-2),IF(AND(D203="G",E203="Z"),ABS(ROUND(SUM(K$6:K202)*H203/100,-2)),IF(AND(D203="R",E203="Z"),ABS(ROUND(SUM(M$6:M202)*H203/100,-2)),IF(AND(D203="C",E203="Z"),ABS(ROUND(SUM(O$6:O202)*H203/100,-2)),IF(AND(D203="L",E203="Z"),ABS(ROUND(SUM(Q$6:Q202)*H203/100,-2)),IF(AND(D203="O",E203="Z"),ABS(ROUND(SUM(S$6:S202)*H203/100,-2)),IF(AND(D203="V",E203="Z"),ABS(ROUND(SUM(U$6:U202)*H203/100,-2)),IF(E203="X",ABS(ROUND(SUM(I$6:I202)*H203/100,-2)),IF(AND(D203="B",E203="H"),80000,0))))))))))))))</f>
        <v>0</v>
      </c>
      <c r="G203" s="148"/>
      <c r="H203" s="149">
        <f>IF(AND(E202="S"),H201,H202)</f>
        <v>5</v>
      </c>
      <c r="I203" s="144">
        <f>IF(AND($D203="S",$E203="H"),-$F203,IF(AND($D203="S",$E203="T"),$F203,0))</f>
        <v>0</v>
      </c>
      <c r="J203" s="150">
        <f>IF(AND($D203="S",OR($E203="Ü",$E203="T",$E203="A",$E203="D")),-$F203,IF(AND($G203="S",$E203="Ü"),$F203,IF(E203="S",$F203,IF(AND(D203="S",E203="H"),$F203*(100-H203)/100,IF(E203="X",-F203,0)))))</f>
        <v>0</v>
      </c>
      <c r="K203" s="151">
        <f>IF(AND($D203="G",$E203="H"),-$F203,IF(AND($D203="G",$E203="T"),$F203,0))</f>
        <v>0</v>
      </c>
      <c r="L203" s="152">
        <f>IF(AND($D203="G",$E203="H"),$F203,IF(AND($D203="G",NOT($E203="H")),-$F203,IF($G203="G",$F203,IF(AND($E203="B",NOT($D203="G")),$F203/($G$1-1),IF($E203="X",$F203*X203,0)))))</f>
        <v>0</v>
      </c>
      <c r="M203" s="153">
        <f>IF(AND($D203="R",$E203="H"),-$F203,IF(AND($D203="R",$E203="T"),$F203,0))</f>
        <v>0</v>
      </c>
      <c r="N203" s="152">
        <f>IF(AND($D203="R",$E203="H"),$F203,IF(AND($D203="R",NOT($E203="H")),-$F203,IF($G203="R",$F203,IF(AND($E203="B",NOT($D203="R")),$F203/($G$1-1),IF($E203="X",$F203*Y203,0)))))</f>
        <v>0</v>
      </c>
      <c r="O203" s="153">
        <f>IF(AND($D203="C",$E203="H"),-$F203,IF(AND($D203="C",$E203="T"),$F203,0))</f>
        <v>0</v>
      </c>
      <c r="P203" s="152">
        <f>IF($G$1&lt;3,0,IF(AND($D203="C",$E203="H"),$F203,IF(AND($D203="C",NOT($E203="H")),-$F203,IF($G203="C",$F203,IF(AND($E203="B",NOT($D203="C")),$F203/($G$1-1),IF($E203="X",$F203*Z203,0))))))</f>
        <v>0</v>
      </c>
      <c r="Q203" s="153">
        <f>IF(AND($D203="L",$E203="H"),-$F203,IF(AND($D203="L",$E203="T"),$F203,0))</f>
        <v>0</v>
      </c>
      <c r="R203" s="152">
        <f>IF($G$1&lt;4,0,IF(AND($D203="L",$E203="H"),$F203,IF(AND($D203="L",NOT($E203="H")),-$F203,IF($G203="L",$F203,IF(AND($E203="B",NOT($D203="L")),$F203/($G$1-1),IF($E203="X",$F203*AA203,0))))))</f>
        <v>0</v>
      </c>
      <c r="S203" s="153">
        <f>IF(AND($D203="O",$E203="H"),-$F203,IF(AND($D203="O",$E203="T"),$F203,0))</f>
        <v>0</v>
      </c>
      <c r="T203" s="152">
        <f>IF($G$1&lt;5,0,IF(AND($D203="O",$E203="H"),$F203,IF(AND($D203="O",NOT($E203="H")),-$F203,IF($G203="O",$F203,IF(AND($E203="B",NOT($D203="O")),$F203/($G$1-1),IF($E203="X",$F203*AB203,0))))))</f>
        <v>0</v>
      </c>
      <c r="U203" s="153">
        <f>IF(AND($D203="V",$E203="H"),-$F203,IF(AND($D203="V",$E203="T"),$F203,0))</f>
        <v>0</v>
      </c>
      <c r="V203" s="152">
        <f>IF($G$1&lt;6,0,IF(AND($D203="V",$E203="H"),$F203,IF(AND($D203="V",NOT($E203="H")),-$F203,IF($G203="V",$F203,IF(AND($E203="B",NOT($D203="V")),$F203/($G$1-1),IF($E203="X",($F203*AC203)-#REF!,0))))))</f>
        <v>0</v>
      </c>
      <c r="W203" s="158">
        <f>IF(AND(D203="S",E203="H"),1,IF(AND(D203="B",E203="H"),2,IF(AND(D203="G",E203="A"),3,IF(AND(D203="G",E203="D"),4,IF(AND(D203="R",E203="A"),5,IF(AND(D203="R",E203="D"),6,IF(AND(D203="C",E203="A"),7,IF(AND(D203="C",E203="D"),8,IF(AND(D203="L",E203="A"),9,IF(AND(D203="L",E203="D"),10,IF(AND(D203="O",E203="A"),11,IF(AND(D203="O",E203="D"),12,IF(AND(D203="V",E203="A"),13,IF(AND(D203="V",E203="D"),14,0))))))))))))))</f>
        <v>0</v>
      </c>
      <c r="X203" s="159">
        <f>IF(NOT(SUMIF($W$6:$W203,1,$I$6:$I203)=0),(SUMIF($W$6:$W203,3,$F$6:$F203)-SUMIF($AE$6:$AE203,3,$F$6:$F203))/ABS(SUMIF($W$6:$W203,1,$I$6:$I203)),0)</f>
        <v>0</v>
      </c>
      <c r="Y203" s="159">
        <f>IF(NOT(SUMIF($W$6:$W203,1,$I$6:$I203)=0),(SUMIF($W$6:$W203,5,$F$6:$F203)-SUMIF($AE$6:$AE203,5,$F$6:$F203))/ABS(SUMIF($W$6:$W203,1,$I$6:$I203)),0)</f>
        <v>0</v>
      </c>
      <c r="Z203" s="159">
        <f>IF(NOT(SUMIF($W$6:$W203,1,$I$6:$I203)=0),(SUMIF($W$6:$W203,7,$F$6:$F203)-SUMIF($AE$6:$AE203,7,$F$6:$F203))/ABS(SUMIF($W$6:$W203,1,$I$6:$I203)),0)</f>
        <v>0</v>
      </c>
      <c r="AA203" s="159">
        <f>IF(NOT(SUMIF($W$6:$W203,1,$I$6:$I203)=0),(SUMIF($W$6:$W203,9,$F$6:$F203)-SUMIF($AE$6:$AE203,9,$F$6:$F203))/ABS(SUMIF($W$6:$W203,1,$I$6:$I203)),0)</f>
        <v>0</v>
      </c>
      <c r="AB203" s="159">
        <f>IF(NOT(SUMIF($W$6:$W203,1,$I$6:$I203)=0),(SUMIF($W$6:$W203,11,$F$6:$F203)-SUMIF($AE$6:$AE203,11,$F$6:$F203))/ABS(SUMIF($W$6:$W203,1,$I$6:$I203)),0)</f>
        <v>0</v>
      </c>
      <c r="AC203" s="159">
        <f>IF(NOT(SUMIF($W$6:$W203,1,$I$6:$I203)=0),(SUMIF($W$6:$W203,13,$F$6:$F203)-SUMIF($AE$6:$AE203,13,$F$6:$F203))/ABS(SUMIF($W$6:$W203,1,$I$6:$I203)),0)</f>
        <v>0</v>
      </c>
      <c r="AD203" s="159">
        <f>IF(SUM($W$6:$W203)+SUM($AE$6:$AE203)=0,0,1-X203-Y203-Z203-AA203-AB203-AC203)</f>
        <v>0</v>
      </c>
      <c r="AE203" s="160">
        <f>IF(AND($D203="S",$E203="T"),1,IF(AND($D203="B",$E203="A"),2,IF(AND($G203="G",$E203="A"),3,IF(AND($G203="G",$E203="D"),4,IF(AND($G203="R",$E203="A"),5,IF(AND($G203="R",$E203="D"),6,IF(AND($G203="C",$E203="A"),7,IF(AND($G203="C",$E203="D"),8,IF(AND($G203="L",$E203="A"),9,IF(AND($G203="L",$E203="D"),10,IF(AND($G203="O",$E203="A"),11,IF(AND($G203="O",$E203="D"),12,IF(AND($G203="V",$E203="A"),13,IF(AND($G203="V",$E203="D"),14,IF(AND($E203="A",$G203="B"),15,0)))))))))))))))</f>
        <v>0</v>
      </c>
      <c r="AF203" s="161">
        <f>IF(AND(D203="B",E203="H"),A203,IF(AND(G203="B",OR(E203="A",E203="D")),A203,0))</f>
        <v>0</v>
      </c>
    </row>
    <row r="204" ht="12.7" customHeight="1">
      <c r="A204" s="143">
        <f>IF($E204="H",-$F204,IF($E204="T",$F204,IF(AND($E204="A",$G204="B"),$F204,IF(AND(E204="D",G204="B"),F204*0.8,0))))</f>
        <v>0</v>
      </c>
      <c r="B204" s="144">
        <f>$B203-$A204</f>
        <v>0</v>
      </c>
      <c r="C204" s="144">
        <f>IF(OR($E204="Z",AND($E204="H",$D204="B")),$F204,IF(AND($D204="B",$E204="Ü"),-$F204,IF($E204="X",$F204*$AD204,IF(AND(E204="D",G204="B"),F204*0.2,IF(AND(D204="S",E204="H"),$F204*H204/100,0)))))</f>
        <v>0</v>
      </c>
      <c r="D204" s="145"/>
      <c r="E204" s="146"/>
      <c r="F204" s="147">
        <f>IF(AND(D204="G",E204="S"),ROUND(SUM($L$6:$L203)*H204/100,-2),IF(AND(D204="R",E204="S"),ROUND(SUM(N$6:N203)*H204/100,-2),IF(AND(D204="C",E204="S"),ROUND(SUM(P$6:P203)*H204/100,-2),IF(AND(D204="L",E204="S"),ROUND(SUM(R$6:R203)*H204/100,-2),IF(AND(D204="O",E204="S"),ROUND(SUM(T$6:T203)*H204/100,-2),IF(AND(D204="V",E204="S"),ROUND(SUM(V$6:V203)*H204/100,-2),IF(AND(D204="G",E204="Z"),ABS(ROUND(SUM(K$6:K203)*H204/100,-2)),IF(AND(D204="R",E204="Z"),ABS(ROUND(SUM(M$6:M203)*H204/100,-2)),IF(AND(D204="C",E204="Z"),ABS(ROUND(SUM(O$6:O203)*H204/100,-2)),IF(AND(D204="L",E204="Z"),ABS(ROUND(SUM(Q$6:Q203)*H204/100,-2)),IF(AND(D204="O",E204="Z"),ABS(ROUND(SUM(S$6:S203)*H204/100,-2)),IF(AND(D204="V",E204="Z"),ABS(ROUND(SUM(U$6:U203)*H204/100,-2)),IF(E204="X",ABS(ROUND(SUM(I$6:I203)*H204/100,-2)),IF(AND(D204="B",E204="H"),80000,0))))))))))))))</f>
        <v>0</v>
      </c>
      <c r="G204" s="148"/>
      <c r="H204" s="149">
        <f>IF(AND(E203="S"),H202,H203)</f>
        <v>5</v>
      </c>
      <c r="I204" s="144">
        <f>IF(AND($D204="S",$E204="H"),-$F204,IF(AND($D204="S",$E204="T"),$F204,0))</f>
        <v>0</v>
      </c>
      <c r="J204" s="150">
        <f>IF(AND($D204="S",OR($E204="Ü",$E204="T",$E204="A",$E204="D")),-$F204,IF(AND($G204="S",$E204="Ü"),$F204,IF(E204="S",$F204,IF(AND(D204="S",E204="H"),$F204*(100-H204)/100,IF(E204="X",-F204,0)))))</f>
        <v>0</v>
      </c>
      <c r="K204" s="151">
        <f>IF(AND($D204="G",$E204="H"),-$F204,IF(AND($D204="G",$E204="T"),$F204,0))</f>
        <v>0</v>
      </c>
      <c r="L204" s="152">
        <f>IF(AND($D204="G",$E204="H"),$F204,IF(AND($D204="G",NOT($E204="H")),-$F204,IF($G204="G",$F204,IF(AND($E204="B",NOT($D204="G")),$F204/($G$1-1),IF($E204="X",$F204*X204,0)))))</f>
        <v>0</v>
      </c>
      <c r="M204" s="153">
        <f>IF(AND($D204="R",$E204="H"),-$F204,IF(AND($D204="R",$E204="T"),$F204,0))</f>
        <v>0</v>
      </c>
      <c r="N204" s="152">
        <f>IF(AND($D204="R",$E204="H"),$F204,IF(AND($D204="R",NOT($E204="H")),-$F204,IF($G204="R",$F204,IF(AND($E204="B",NOT($D204="R")),$F204/($G$1-1),IF($E204="X",$F204*Y204,0)))))</f>
        <v>0</v>
      </c>
      <c r="O204" s="153">
        <f>IF(AND($D204="C",$E204="H"),-$F204,IF(AND($D204="C",$E204="T"),$F204,0))</f>
        <v>0</v>
      </c>
      <c r="P204" s="152">
        <f>IF($G$1&lt;3,0,IF(AND($D204="C",$E204="H"),$F204,IF(AND($D204="C",NOT($E204="H")),-$F204,IF($G204="C",$F204,IF(AND($E204="B",NOT($D204="C")),$F204/($G$1-1),IF($E204="X",$F204*Z204,0))))))</f>
        <v>0</v>
      </c>
      <c r="Q204" s="153">
        <f>IF(AND($D204="L",$E204="H"),-$F204,IF(AND($D204="L",$E204="T"),$F204,0))</f>
        <v>0</v>
      </c>
      <c r="R204" s="152">
        <f>IF($G$1&lt;4,0,IF(AND($D204="L",$E204="H"),$F204,IF(AND($D204="L",NOT($E204="H")),-$F204,IF($G204="L",$F204,IF(AND($E204="B",NOT($D204="L")),$F204/($G$1-1),IF($E204="X",$F204*AA204,0))))))</f>
        <v>0</v>
      </c>
      <c r="S204" s="153">
        <f>IF(AND($D204="O",$E204="H"),-$F204,IF(AND($D204="O",$E204="T"),$F204,0))</f>
        <v>0</v>
      </c>
      <c r="T204" s="152">
        <f>IF($G$1&lt;5,0,IF(AND($D204="O",$E204="H"),$F204,IF(AND($D204="O",NOT($E204="H")),-$F204,IF($G204="O",$F204,IF(AND($E204="B",NOT($D204="O")),$F204/($G$1-1),IF($E204="X",$F204*AB204,0))))))</f>
        <v>0</v>
      </c>
      <c r="U204" s="153">
        <f>IF(AND($D204="V",$E204="H"),-$F204,IF(AND($D204="V",$E204="T"),$F204,0))</f>
        <v>0</v>
      </c>
      <c r="V204" s="152">
        <f>IF($G$1&lt;6,0,IF(AND($D204="V",$E204="H"),$F204,IF(AND($D204="V",NOT($E204="H")),-$F204,IF($G204="V",$F204,IF(AND($E204="B",NOT($D204="V")),$F204/($G$1-1),IF($E204="X",($F204*AC204)-#REF!,0))))))</f>
        <v>0</v>
      </c>
      <c r="W204" s="154">
        <f>IF(AND(D204="S",E204="H"),1,IF(AND(D204="B",E204="H"),2,IF(AND(D204="G",E204="A"),3,IF(AND(D204="G",E204="D"),4,IF(AND(D204="R",E204="A"),5,IF(AND(D204="R",E204="D"),6,IF(AND(D204="C",E204="A"),7,IF(AND(D204="C",E204="D"),8,IF(AND(D204="L",E204="A"),9,IF(AND(D204="L",E204="D"),10,IF(AND(D204="O",E204="A"),11,IF(AND(D204="O",E204="D"),12,IF(AND(D204="V",E204="A"),13,IF(AND(D204="V",E204="D"),14,0))))))))))))))</f>
        <v>0</v>
      </c>
      <c r="X204" s="155">
        <f>IF(NOT(SUMIF($W$6:$W204,1,$I$6:$I204)=0),(SUMIF($W$6:$W204,3,$F$6:$F204)-SUMIF($AE$6:$AE204,3,$F$6:$F204))/ABS(SUMIF($W$6:$W204,1,$I$6:$I204)),0)</f>
        <v>0</v>
      </c>
      <c r="Y204" s="155">
        <f>IF(NOT(SUMIF($W$6:$W204,1,$I$6:$I204)=0),(SUMIF($W$6:$W204,5,$F$6:$F204)-SUMIF($AE$6:$AE204,5,$F$6:$F204))/ABS(SUMIF($W$6:$W204,1,$I$6:$I204)),0)</f>
        <v>0</v>
      </c>
      <c r="Z204" s="155">
        <f>IF(NOT(SUMIF($W$6:$W204,1,$I$6:$I204)=0),(SUMIF($W$6:$W204,7,$F$6:$F204)-SUMIF($AE$6:$AE204,7,$F$6:$F204))/ABS(SUMIF($W$6:$W204,1,$I$6:$I204)),0)</f>
        <v>0</v>
      </c>
      <c r="AA204" s="155">
        <f>IF(NOT(SUMIF($W$6:$W204,1,$I$6:$I204)=0),(SUMIF($W$6:$W204,9,$F$6:$F204)-SUMIF($AE$6:$AE204,9,$F$6:$F204))/ABS(SUMIF($W$6:$W204,1,$I$6:$I204)),0)</f>
        <v>0</v>
      </c>
      <c r="AB204" s="155">
        <f>IF(NOT(SUMIF($W$6:$W204,1,$I$6:$I204)=0),(SUMIF($W$6:$W204,11,$F$6:$F204)-SUMIF($AE$6:$AE204,11,$F$6:$F204))/ABS(SUMIF($W$6:$W204,1,$I$6:$I204)),0)</f>
        <v>0</v>
      </c>
      <c r="AC204" s="155">
        <f>IF(NOT(SUMIF($W$6:$W204,1,$I$6:$I204)=0),(SUMIF($W$6:$W204,13,$F$6:$F204)-SUMIF($AE$6:$AE204,13,$F$6:$F204))/ABS(SUMIF($W$6:$W204,1,$I$6:$I204)),0)</f>
        <v>0</v>
      </c>
      <c r="AD204" s="155">
        <f>IF(SUM($W$6:$W204)+SUM($AE$6:$AE204)=0,0,1-X204-Y204-Z204-AA204-AB204-AC204)</f>
        <v>0</v>
      </c>
      <c r="AE204" s="156">
        <f>IF(AND($D204="S",$E204="T"),1,IF(AND($D204="B",$E204="A"),2,IF(AND($G204="G",$E204="A"),3,IF(AND($G204="G",$E204="D"),4,IF(AND($G204="R",$E204="A"),5,IF(AND($G204="R",$E204="D"),6,IF(AND($G204="C",$E204="A"),7,IF(AND($G204="C",$E204="D"),8,IF(AND($G204="L",$E204="A"),9,IF(AND($G204="L",$E204="D"),10,IF(AND($G204="O",$E204="A"),11,IF(AND($G204="O",$E204="D"),12,IF(AND($G204="V",$E204="A"),13,IF(AND($G204="V",$E204="D"),14,IF(AND($E204="A",$G204="B"),15,0)))))))))))))))</f>
        <v>0</v>
      </c>
      <c r="AF204" s="157">
        <f>IF(AND(D204="B",E204="H"),A204,IF(AND(G204="B",OR(E204="A",E204="D")),A204,0))</f>
        <v>0</v>
      </c>
    </row>
    <row r="205" ht="12.7" customHeight="1">
      <c r="A205" s="143">
        <f>IF($E205="H",-$F205,IF($E205="T",$F205,IF(AND($E205="A",$G205="B"),$F205,IF(AND(E205="D",G205="B"),F205*0.8,0))))</f>
        <v>0</v>
      </c>
      <c r="B205" s="144">
        <f>$B204-$A205</f>
        <v>0</v>
      </c>
      <c r="C205" s="144">
        <f>IF(OR($E205="Z",AND($E205="H",$D205="B")),$F205,IF(AND($D205="B",$E205="Ü"),-$F205,IF($E205="X",$F205*$AD205,IF(AND(E205="D",G205="B"),F205*0.2,IF(AND(D205="S",E205="H"),$F205*H205/100,0)))))</f>
        <v>0</v>
      </c>
      <c r="D205" s="145"/>
      <c r="E205" s="146"/>
      <c r="F205" s="147">
        <f>IF(AND(D205="G",E205="S"),ROUND(SUM($L$6:$L204)*H205/100,-2),IF(AND(D205="R",E205="S"),ROUND(SUM(N$6:N204)*H205/100,-2),IF(AND(D205="C",E205="S"),ROUND(SUM(P$6:P204)*H205/100,-2),IF(AND(D205="L",E205="S"),ROUND(SUM(R$6:R204)*H205/100,-2),IF(AND(D205="O",E205="S"),ROUND(SUM(T$6:T204)*H205/100,-2),IF(AND(D205="V",E205="S"),ROUND(SUM(V$6:V204)*H205/100,-2),IF(AND(D205="G",E205="Z"),ABS(ROUND(SUM(K$6:K204)*H205/100,-2)),IF(AND(D205="R",E205="Z"),ABS(ROUND(SUM(M$6:M204)*H205/100,-2)),IF(AND(D205="C",E205="Z"),ABS(ROUND(SUM(O$6:O204)*H205/100,-2)),IF(AND(D205="L",E205="Z"),ABS(ROUND(SUM(Q$6:Q204)*H205/100,-2)),IF(AND(D205="O",E205="Z"),ABS(ROUND(SUM(S$6:S204)*H205/100,-2)),IF(AND(D205="V",E205="Z"),ABS(ROUND(SUM(U$6:U204)*H205/100,-2)),IF(E205="X",ABS(ROUND(SUM(I$6:I204)*H205/100,-2)),IF(AND(D205="B",E205="H"),80000,0))))))))))))))</f>
        <v>0</v>
      </c>
      <c r="G205" s="148"/>
      <c r="H205" s="149">
        <f>IF(AND(E204="S"),H203,H204)</f>
        <v>5</v>
      </c>
      <c r="I205" s="144">
        <f>IF(AND($D205="S",$E205="H"),-$F205,IF(AND($D205="S",$E205="T"),$F205,0))</f>
        <v>0</v>
      </c>
      <c r="J205" s="150">
        <f>IF(AND($D205="S",OR($E205="Ü",$E205="T",$E205="A",$E205="D")),-$F205,IF(AND($G205="S",$E205="Ü"),$F205,IF(E205="S",$F205,IF(AND(D205="S",E205="H"),$F205*(100-H205)/100,IF(E205="X",-F205,0)))))</f>
        <v>0</v>
      </c>
      <c r="K205" s="151">
        <f>IF(AND($D205="G",$E205="H"),-$F205,IF(AND($D205="G",$E205="T"),$F205,0))</f>
        <v>0</v>
      </c>
      <c r="L205" s="152">
        <f>IF(AND($D205="G",$E205="H"),$F205,IF(AND($D205="G",NOT($E205="H")),-$F205,IF($G205="G",$F205,IF(AND($E205="B",NOT($D205="G")),$F205/($G$1-1),IF($E205="X",$F205*X205,0)))))</f>
        <v>0</v>
      </c>
      <c r="M205" s="153">
        <f>IF(AND($D205="R",$E205="H"),-$F205,IF(AND($D205="R",$E205="T"),$F205,0))</f>
        <v>0</v>
      </c>
      <c r="N205" s="152">
        <f>IF(AND($D205="R",$E205="H"),$F205,IF(AND($D205="R",NOT($E205="H")),-$F205,IF($G205="R",$F205,IF(AND($E205="B",NOT($D205="R")),$F205/($G$1-1),IF($E205="X",$F205*Y205,0)))))</f>
        <v>0</v>
      </c>
      <c r="O205" s="153">
        <f>IF(AND($D205="C",$E205="H"),-$F205,IF(AND($D205="C",$E205="T"),$F205,0))</f>
        <v>0</v>
      </c>
      <c r="P205" s="152">
        <f>IF($G$1&lt;3,0,IF(AND($D205="C",$E205="H"),$F205,IF(AND($D205="C",NOT($E205="H")),-$F205,IF($G205="C",$F205,IF(AND($E205="B",NOT($D205="C")),$F205/($G$1-1),IF($E205="X",$F205*Z205,0))))))</f>
        <v>0</v>
      </c>
      <c r="Q205" s="153">
        <f>IF(AND($D205="L",$E205="H"),-$F205,IF(AND($D205="L",$E205="T"),$F205,0))</f>
        <v>0</v>
      </c>
      <c r="R205" s="152">
        <f>IF($G$1&lt;4,0,IF(AND($D205="L",$E205="H"),$F205,IF(AND($D205="L",NOT($E205="H")),-$F205,IF($G205="L",$F205,IF(AND($E205="B",NOT($D205="L")),$F205/($G$1-1),IF($E205="X",$F205*AA205,0))))))</f>
        <v>0</v>
      </c>
      <c r="S205" s="153">
        <f>IF(AND($D205="O",$E205="H"),-$F205,IF(AND($D205="O",$E205="T"),$F205,0))</f>
        <v>0</v>
      </c>
      <c r="T205" s="152">
        <f>IF($G$1&lt;5,0,IF(AND($D205="O",$E205="H"),$F205,IF(AND($D205="O",NOT($E205="H")),-$F205,IF($G205="O",$F205,IF(AND($E205="B",NOT($D205="O")),$F205/($G$1-1),IF($E205="X",$F205*AB205,0))))))</f>
        <v>0</v>
      </c>
      <c r="U205" s="153">
        <f>IF(AND($D205="V",$E205="H"),-$F205,IF(AND($D205="V",$E205="T"),$F205,0))</f>
        <v>0</v>
      </c>
      <c r="V205" s="152">
        <f>IF($G$1&lt;6,0,IF(AND($D205="V",$E205="H"),$F205,IF(AND($D205="V",NOT($E205="H")),-$F205,IF($G205="V",$F205,IF(AND($E205="B",NOT($D205="V")),$F205/($G$1-1),IF($E205="X",($F205*AC205)-#REF!,0))))))</f>
        <v>0</v>
      </c>
      <c r="W205" s="158">
        <f>IF(AND(D205="S",E205="H"),1,IF(AND(D205="B",E205="H"),2,IF(AND(D205="G",E205="A"),3,IF(AND(D205="G",E205="D"),4,IF(AND(D205="R",E205="A"),5,IF(AND(D205="R",E205="D"),6,IF(AND(D205="C",E205="A"),7,IF(AND(D205="C",E205="D"),8,IF(AND(D205="L",E205="A"),9,IF(AND(D205="L",E205="D"),10,IF(AND(D205="O",E205="A"),11,IF(AND(D205="O",E205="D"),12,IF(AND(D205="V",E205="A"),13,IF(AND(D205="V",E205="D"),14,0))))))))))))))</f>
        <v>0</v>
      </c>
      <c r="X205" s="159">
        <f>IF(NOT(SUMIF($W$6:$W205,1,$I$6:$I205)=0),(SUMIF($W$6:$W205,3,$F$6:$F205)-SUMIF($AE$6:$AE205,3,$F$6:$F205))/ABS(SUMIF($W$6:$W205,1,$I$6:$I205)),0)</f>
        <v>0</v>
      </c>
      <c r="Y205" s="159">
        <f>IF(NOT(SUMIF($W$6:$W205,1,$I$6:$I205)=0),(SUMIF($W$6:$W205,5,$F$6:$F205)-SUMIF($AE$6:$AE205,5,$F$6:$F205))/ABS(SUMIF($W$6:$W205,1,$I$6:$I205)),0)</f>
        <v>0</v>
      </c>
      <c r="Z205" s="159">
        <f>IF(NOT(SUMIF($W$6:$W205,1,$I$6:$I205)=0),(SUMIF($W$6:$W205,7,$F$6:$F205)-SUMIF($AE$6:$AE205,7,$F$6:$F205))/ABS(SUMIF($W$6:$W205,1,$I$6:$I205)),0)</f>
        <v>0</v>
      </c>
      <c r="AA205" s="159">
        <f>IF(NOT(SUMIF($W$6:$W205,1,$I$6:$I205)=0),(SUMIF($W$6:$W205,9,$F$6:$F205)-SUMIF($AE$6:$AE205,9,$F$6:$F205))/ABS(SUMIF($W$6:$W205,1,$I$6:$I205)),0)</f>
        <v>0</v>
      </c>
      <c r="AB205" s="159">
        <f>IF(NOT(SUMIF($W$6:$W205,1,$I$6:$I205)=0),(SUMIF($W$6:$W205,11,$F$6:$F205)-SUMIF($AE$6:$AE205,11,$F$6:$F205))/ABS(SUMIF($W$6:$W205,1,$I$6:$I205)),0)</f>
        <v>0</v>
      </c>
      <c r="AC205" s="159">
        <f>IF(NOT(SUMIF($W$6:$W205,1,$I$6:$I205)=0),(SUMIF($W$6:$W205,13,$F$6:$F205)-SUMIF($AE$6:$AE205,13,$F$6:$F205))/ABS(SUMIF($W$6:$W205,1,$I$6:$I205)),0)</f>
        <v>0</v>
      </c>
      <c r="AD205" s="159">
        <f>IF(SUM($W$6:$W205)+SUM($AE$6:$AE205)=0,0,1-X205-Y205-Z205-AA205-AB205-AC205)</f>
        <v>0</v>
      </c>
      <c r="AE205" s="160">
        <f>IF(AND($D205="S",$E205="T"),1,IF(AND($D205="B",$E205="A"),2,IF(AND($G205="G",$E205="A"),3,IF(AND($G205="G",$E205="D"),4,IF(AND($G205="R",$E205="A"),5,IF(AND($G205="R",$E205="D"),6,IF(AND($G205="C",$E205="A"),7,IF(AND($G205="C",$E205="D"),8,IF(AND($G205="L",$E205="A"),9,IF(AND($G205="L",$E205="D"),10,IF(AND($G205="O",$E205="A"),11,IF(AND($G205="O",$E205="D"),12,IF(AND($G205="V",$E205="A"),13,IF(AND($G205="V",$E205="D"),14,IF(AND($E205="A",$G205="B"),15,0)))))))))))))))</f>
        <v>0</v>
      </c>
      <c r="AF205" s="161">
        <f>IF(AND(D205="B",E205="H"),A205,IF(AND(G205="B",OR(E205="A",E205="D")),A205,0))</f>
        <v>0</v>
      </c>
    </row>
    <row r="206" ht="12.7" customHeight="1">
      <c r="A206" s="143">
        <f>IF($E206="H",-$F206,IF($E206="T",$F206,IF(AND($E206="A",$G206="B"),$F206,IF(AND(E206="D",G206="B"),F206*0.8,0))))</f>
        <v>0</v>
      </c>
      <c r="B206" s="144">
        <f>$B205-$A206</f>
        <v>0</v>
      </c>
      <c r="C206" s="144">
        <f>IF(OR($E206="Z",AND($E206="H",$D206="B")),$F206,IF(AND($D206="B",$E206="Ü"),-$F206,IF($E206="X",$F206*$AD206,IF(AND(E206="D",G206="B"),F206*0.2,IF(AND(D206="S",E206="H"),$F206*H206/100,0)))))</f>
        <v>0</v>
      </c>
      <c r="D206" s="145"/>
      <c r="E206" s="146"/>
      <c r="F206" s="147">
        <f>IF(AND(D206="G",E206="S"),ROUND(SUM($L$6:$L205)*H206/100,-2),IF(AND(D206="R",E206="S"),ROUND(SUM(N$6:N205)*H206/100,-2),IF(AND(D206="C",E206="S"),ROUND(SUM(P$6:P205)*H206/100,-2),IF(AND(D206="L",E206="S"),ROUND(SUM(R$6:R205)*H206/100,-2),IF(AND(D206="O",E206="S"),ROUND(SUM(T$6:T205)*H206/100,-2),IF(AND(D206="V",E206="S"),ROUND(SUM(V$6:V205)*H206/100,-2),IF(AND(D206="G",E206="Z"),ABS(ROUND(SUM(K$6:K205)*H206/100,-2)),IF(AND(D206="R",E206="Z"),ABS(ROUND(SUM(M$6:M205)*H206/100,-2)),IF(AND(D206="C",E206="Z"),ABS(ROUND(SUM(O$6:O205)*H206/100,-2)),IF(AND(D206="L",E206="Z"),ABS(ROUND(SUM(Q$6:Q205)*H206/100,-2)),IF(AND(D206="O",E206="Z"),ABS(ROUND(SUM(S$6:S205)*H206/100,-2)),IF(AND(D206="V",E206="Z"),ABS(ROUND(SUM(U$6:U205)*H206/100,-2)),IF(E206="X",ABS(ROUND(SUM(I$6:I205)*H206/100,-2)),IF(AND(D206="B",E206="H"),80000,0))))))))))))))</f>
        <v>0</v>
      </c>
      <c r="G206" s="148"/>
      <c r="H206" s="149">
        <f>IF(AND(E205="S"),H204,H205)</f>
        <v>5</v>
      </c>
      <c r="I206" s="144">
        <f>IF(AND($D206="S",$E206="H"),-$F206,IF(AND($D206="S",$E206="T"),$F206,0))</f>
        <v>0</v>
      </c>
      <c r="J206" s="150">
        <f>IF(AND($D206="S",OR($E206="Ü",$E206="T",$E206="A",$E206="D")),-$F206,IF(AND($G206="S",$E206="Ü"),$F206,IF(E206="S",$F206,IF(AND(D206="S",E206="H"),$F206*(100-H206)/100,IF(E206="X",-F206,0)))))</f>
        <v>0</v>
      </c>
      <c r="K206" s="151">
        <f>IF(AND($D206="G",$E206="H"),-$F206,IF(AND($D206="G",$E206="T"),$F206,0))</f>
        <v>0</v>
      </c>
      <c r="L206" s="152">
        <f>IF(AND($D206="G",$E206="H"),$F206,IF(AND($D206="G",NOT($E206="H")),-$F206,IF($G206="G",$F206,IF(AND($E206="B",NOT($D206="G")),$F206/($G$1-1),IF($E206="X",$F206*X206,0)))))</f>
        <v>0</v>
      </c>
      <c r="M206" s="153">
        <f>IF(AND($D206="R",$E206="H"),-$F206,IF(AND($D206="R",$E206="T"),$F206,0))</f>
        <v>0</v>
      </c>
      <c r="N206" s="152">
        <f>IF(AND($D206="R",$E206="H"),$F206,IF(AND($D206="R",NOT($E206="H")),-$F206,IF($G206="R",$F206,IF(AND($E206="B",NOT($D206="R")),$F206/($G$1-1),IF($E206="X",$F206*Y206,0)))))</f>
        <v>0</v>
      </c>
      <c r="O206" s="153">
        <f>IF(AND($D206="C",$E206="H"),-$F206,IF(AND($D206="C",$E206="T"),$F206,0))</f>
        <v>0</v>
      </c>
      <c r="P206" s="152">
        <f>IF($G$1&lt;3,0,IF(AND($D206="C",$E206="H"),$F206,IF(AND($D206="C",NOT($E206="H")),-$F206,IF($G206="C",$F206,IF(AND($E206="B",NOT($D206="C")),$F206/($G$1-1),IF($E206="X",$F206*Z206,0))))))</f>
        <v>0</v>
      </c>
      <c r="Q206" s="153">
        <f>IF(AND($D206="L",$E206="H"),-$F206,IF(AND($D206="L",$E206="T"),$F206,0))</f>
        <v>0</v>
      </c>
      <c r="R206" s="152">
        <f>IF($G$1&lt;4,0,IF(AND($D206="L",$E206="H"),$F206,IF(AND($D206="L",NOT($E206="H")),-$F206,IF($G206="L",$F206,IF(AND($E206="B",NOT($D206="L")),$F206/($G$1-1),IF($E206="X",$F206*AA206,0))))))</f>
        <v>0</v>
      </c>
      <c r="S206" s="153">
        <f>IF(AND($D206="O",$E206="H"),-$F206,IF(AND($D206="O",$E206="T"),$F206,0))</f>
        <v>0</v>
      </c>
      <c r="T206" s="152">
        <f>IF($G$1&lt;5,0,IF(AND($D206="O",$E206="H"),$F206,IF(AND($D206="O",NOT($E206="H")),-$F206,IF($G206="O",$F206,IF(AND($E206="B",NOT($D206="O")),$F206/($G$1-1),IF($E206="X",$F206*AB206,0))))))</f>
        <v>0</v>
      </c>
      <c r="U206" s="153">
        <f>IF(AND($D206="V",$E206="H"),-$F206,IF(AND($D206="V",$E206="T"),$F206,0))</f>
        <v>0</v>
      </c>
      <c r="V206" s="152">
        <f>IF($G$1&lt;6,0,IF(AND($D206="V",$E206="H"),$F206,IF(AND($D206="V",NOT($E206="H")),-$F206,IF($G206="V",$F206,IF(AND($E206="B",NOT($D206="V")),$F206/($G$1-1),IF($E206="X",($F206*AC206)-#REF!,0))))))</f>
        <v>0</v>
      </c>
      <c r="W206" s="154">
        <f>IF(AND(D206="S",E206="H"),1,IF(AND(D206="B",E206="H"),2,IF(AND(D206="G",E206="A"),3,IF(AND(D206="G",E206="D"),4,IF(AND(D206="R",E206="A"),5,IF(AND(D206="R",E206="D"),6,IF(AND(D206="C",E206="A"),7,IF(AND(D206="C",E206="D"),8,IF(AND(D206="L",E206="A"),9,IF(AND(D206="L",E206="D"),10,IF(AND(D206="O",E206="A"),11,IF(AND(D206="O",E206="D"),12,IF(AND(D206="V",E206="A"),13,IF(AND(D206="V",E206="D"),14,0))))))))))))))</f>
        <v>0</v>
      </c>
      <c r="X206" s="155">
        <f>IF(NOT(SUMIF($W$6:$W206,1,$I$6:$I206)=0),(SUMIF($W$6:$W206,3,$F$6:$F206)-SUMIF($AE$6:$AE206,3,$F$6:$F206))/ABS(SUMIF($W$6:$W206,1,$I$6:$I206)),0)</f>
        <v>0</v>
      </c>
      <c r="Y206" s="155">
        <f>IF(NOT(SUMIF($W$6:$W206,1,$I$6:$I206)=0),(SUMIF($W$6:$W206,5,$F$6:$F206)-SUMIF($AE$6:$AE206,5,$F$6:$F206))/ABS(SUMIF($W$6:$W206,1,$I$6:$I206)),0)</f>
        <v>0</v>
      </c>
      <c r="Z206" s="155">
        <f>IF(NOT(SUMIF($W$6:$W206,1,$I$6:$I206)=0),(SUMIF($W$6:$W206,7,$F$6:$F206)-SUMIF($AE$6:$AE206,7,$F$6:$F206))/ABS(SUMIF($W$6:$W206,1,$I$6:$I206)),0)</f>
        <v>0</v>
      </c>
      <c r="AA206" s="155">
        <f>IF(NOT(SUMIF($W$6:$W206,1,$I$6:$I206)=0),(SUMIF($W$6:$W206,9,$F$6:$F206)-SUMIF($AE$6:$AE206,9,$F$6:$F206))/ABS(SUMIF($W$6:$W206,1,$I$6:$I206)),0)</f>
        <v>0</v>
      </c>
      <c r="AB206" s="155">
        <f>IF(NOT(SUMIF($W$6:$W206,1,$I$6:$I206)=0),(SUMIF($W$6:$W206,11,$F$6:$F206)-SUMIF($AE$6:$AE206,11,$F$6:$F206))/ABS(SUMIF($W$6:$W206,1,$I$6:$I206)),0)</f>
        <v>0</v>
      </c>
      <c r="AC206" s="155">
        <f>IF(NOT(SUMIF($W$6:$W206,1,$I$6:$I206)=0),(SUMIF($W$6:$W206,13,$F$6:$F206)-SUMIF($AE$6:$AE206,13,$F$6:$F206))/ABS(SUMIF($W$6:$W206,1,$I$6:$I206)),0)</f>
        <v>0</v>
      </c>
      <c r="AD206" s="155">
        <f>IF(SUM($W$6:$W206)+SUM($AE$6:$AE206)=0,0,1-X206-Y206-Z206-AA206-AB206-AC206)</f>
        <v>0</v>
      </c>
      <c r="AE206" s="156">
        <f>IF(AND($D206="S",$E206="T"),1,IF(AND($D206="B",$E206="A"),2,IF(AND($G206="G",$E206="A"),3,IF(AND($G206="G",$E206="D"),4,IF(AND($G206="R",$E206="A"),5,IF(AND($G206="R",$E206="D"),6,IF(AND($G206="C",$E206="A"),7,IF(AND($G206="C",$E206="D"),8,IF(AND($G206="L",$E206="A"),9,IF(AND($G206="L",$E206="D"),10,IF(AND($G206="O",$E206="A"),11,IF(AND($G206="O",$E206="D"),12,IF(AND($G206="V",$E206="A"),13,IF(AND($G206="V",$E206="D"),14,IF(AND($E206="A",$G206="B"),15,0)))))))))))))))</f>
        <v>0</v>
      </c>
      <c r="AF206" s="157">
        <f>IF(AND(D206="B",E206="H"),A206,IF(AND(G206="B",OR(E206="A",E206="D")),A206,0))</f>
        <v>0</v>
      </c>
    </row>
    <row r="207" ht="12.7" customHeight="1">
      <c r="A207" s="143">
        <f>IF($E207="H",-$F207,IF($E207="T",$F207,IF(AND($E207="A",$G207="B"),$F207,IF(AND(E207="D",G207="B"),F207*0.8,0))))</f>
        <v>0</v>
      </c>
      <c r="B207" s="144">
        <f>$B206-$A207</f>
        <v>0</v>
      </c>
      <c r="C207" s="144">
        <f>IF(OR($E207="Z",AND($E207="H",$D207="B")),$F207,IF(AND($D207="B",$E207="Ü"),-$F207,IF($E207="X",$F207*$AD207,IF(AND(E207="D",G207="B"),F207*0.2,IF(AND(D207="S",E207="H"),$F207*H207/100,0)))))</f>
        <v>0</v>
      </c>
      <c r="D207" s="145"/>
      <c r="E207" s="146"/>
      <c r="F207" s="147">
        <f>IF(AND(D207="G",E207="S"),ROUND(SUM($L$6:$L206)*H207/100,-2),IF(AND(D207="R",E207="S"),ROUND(SUM(N$6:N206)*H207/100,-2),IF(AND(D207="C",E207="S"),ROUND(SUM(P$6:P206)*H207/100,-2),IF(AND(D207="L",E207="S"),ROUND(SUM(R$6:R206)*H207/100,-2),IF(AND(D207="O",E207="S"),ROUND(SUM(T$6:T206)*H207/100,-2),IF(AND(D207="V",E207="S"),ROUND(SUM(V$6:V206)*H207/100,-2),IF(AND(D207="G",E207="Z"),ABS(ROUND(SUM(K$6:K206)*H207/100,-2)),IF(AND(D207="R",E207="Z"),ABS(ROUND(SUM(M$6:M206)*H207/100,-2)),IF(AND(D207="C",E207="Z"),ABS(ROUND(SUM(O$6:O206)*H207/100,-2)),IF(AND(D207="L",E207="Z"),ABS(ROUND(SUM(Q$6:Q206)*H207/100,-2)),IF(AND(D207="O",E207="Z"),ABS(ROUND(SUM(S$6:S206)*H207/100,-2)),IF(AND(D207="V",E207="Z"),ABS(ROUND(SUM(U$6:U206)*H207/100,-2)),IF(E207="X",ABS(ROUND(SUM(I$6:I206)*H207/100,-2)),IF(AND(D207="B",E207="H"),80000,0))))))))))))))</f>
        <v>0</v>
      </c>
      <c r="G207" s="148"/>
      <c r="H207" s="149">
        <f>IF(AND(E206="S"),H205,H206)</f>
        <v>5</v>
      </c>
      <c r="I207" s="144">
        <f>IF(AND($D207="S",$E207="H"),-$F207,IF(AND($D207="S",$E207="T"),$F207,0))</f>
        <v>0</v>
      </c>
      <c r="J207" s="150">
        <f>IF(AND($D207="S",OR($E207="Ü",$E207="T",$E207="A",$E207="D")),-$F207,IF(AND($G207="S",$E207="Ü"),$F207,IF(E207="S",$F207,IF(AND(D207="S",E207="H"),$F207*(100-H207)/100,IF(E207="X",-F207,0)))))</f>
        <v>0</v>
      </c>
      <c r="K207" s="151">
        <f>IF(AND($D207="G",$E207="H"),-$F207,IF(AND($D207="G",$E207="T"),$F207,0))</f>
        <v>0</v>
      </c>
      <c r="L207" s="152">
        <f>IF(AND($D207="G",$E207="H"),$F207,IF(AND($D207="G",NOT($E207="H")),-$F207,IF($G207="G",$F207,IF(AND($E207="B",NOT($D207="G")),$F207/($G$1-1),IF($E207="X",$F207*X207,0)))))</f>
        <v>0</v>
      </c>
      <c r="M207" s="153">
        <f>IF(AND($D207="R",$E207="H"),-$F207,IF(AND($D207="R",$E207="T"),$F207,0))</f>
        <v>0</v>
      </c>
      <c r="N207" s="152">
        <f>IF(AND($D207="R",$E207="H"),$F207,IF(AND($D207="R",NOT($E207="H")),-$F207,IF($G207="R",$F207,IF(AND($E207="B",NOT($D207="R")),$F207/($G$1-1),IF($E207="X",$F207*Y207,0)))))</f>
        <v>0</v>
      </c>
      <c r="O207" s="153">
        <f>IF(AND($D207="C",$E207="H"),-$F207,IF(AND($D207="C",$E207="T"),$F207,0))</f>
        <v>0</v>
      </c>
      <c r="P207" s="152">
        <f>IF($G$1&lt;3,0,IF(AND($D207="C",$E207="H"),$F207,IF(AND($D207="C",NOT($E207="H")),-$F207,IF($G207="C",$F207,IF(AND($E207="B",NOT($D207="C")),$F207/($G$1-1),IF($E207="X",$F207*Z207,0))))))</f>
        <v>0</v>
      </c>
      <c r="Q207" s="153">
        <f>IF(AND($D207="L",$E207="H"),-$F207,IF(AND($D207="L",$E207="T"),$F207,0))</f>
        <v>0</v>
      </c>
      <c r="R207" s="152">
        <f>IF($G$1&lt;4,0,IF(AND($D207="L",$E207="H"),$F207,IF(AND($D207="L",NOT($E207="H")),-$F207,IF($G207="L",$F207,IF(AND($E207="B",NOT($D207="L")),$F207/($G$1-1),IF($E207="X",$F207*AA207,0))))))</f>
        <v>0</v>
      </c>
      <c r="S207" s="153">
        <f>IF(AND($D207="O",$E207="H"),-$F207,IF(AND($D207="O",$E207="T"),$F207,0))</f>
        <v>0</v>
      </c>
      <c r="T207" s="152">
        <f>IF($G$1&lt;5,0,IF(AND($D207="O",$E207="H"),$F207,IF(AND($D207="O",NOT($E207="H")),-$F207,IF($G207="O",$F207,IF(AND($E207="B",NOT($D207="O")),$F207/($G$1-1),IF($E207="X",$F207*AB207,0))))))</f>
        <v>0</v>
      </c>
      <c r="U207" s="153">
        <f>IF(AND($D207="V",$E207="H"),-$F207,IF(AND($D207="V",$E207="T"),$F207,0))</f>
        <v>0</v>
      </c>
      <c r="V207" s="152">
        <f>IF($G$1&lt;6,0,IF(AND($D207="V",$E207="H"),$F207,IF(AND($D207="V",NOT($E207="H")),-$F207,IF($G207="V",$F207,IF(AND($E207="B",NOT($D207="V")),$F207/($G$1-1),IF($E207="X",($F207*AC207)-#REF!,0))))))</f>
        <v>0</v>
      </c>
      <c r="W207" s="158">
        <f>IF(AND(D207="S",E207="H"),1,IF(AND(D207="B",E207="H"),2,IF(AND(D207="G",E207="A"),3,IF(AND(D207="G",E207="D"),4,IF(AND(D207="R",E207="A"),5,IF(AND(D207="R",E207="D"),6,IF(AND(D207="C",E207="A"),7,IF(AND(D207="C",E207="D"),8,IF(AND(D207="L",E207="A"),9,IF(AND(D207="L",E207="D"),10,IF(AND(D207="O",E207="A"),11,IF(AND(D207="O",E207="D"),12,IF(AND(D207="V",E207="A"),13,IF(AND(D207="V",E207="D"),14,0))))))))))))))</f>
        <v>0</v>
      </c>
      <c r="X207" s="159">
        <f>IF(NOT(SUMIF($W$6:$W207,1,$I$6:$I207)=0),(SUMIF($W$6:$W207,3,$F$6:$F207)-SUMIF($AE$6:$AE207,3,$F$6:$F207))/ABS(SUMIF($W$6:$W207,1,$I$6:$I207)),0)</f>
        <v>0</v>
      </c>
      <c r="Y207" s="159">
        <f>IF(NOT(SUMIF($W$6:$W207,1,$I$6:$I207)=0),(SUMIF($W$6:$W207,5,$F$6:$F207)-SUMIF($AE$6:$AE207,5,$F$6:$F207))/ABS(SUMIF($W$6:$W207,1,$I$6:$I207)),0)</f>
        <v>0</v>
      </c>
      <c r="Z207" s="159">
        <f>IF(NOT(SUMIF($W$6:$W207,1,$I$6:$I207)=0),(SUMIF($W$6:$W207,7,$F$6:$F207)-SUMIF($AE$6:$AE207,7,$F$6:$F207))/ABS(SUMIF($W$6:$W207,1,$I$6:$I207)),0)</f>
        <v>0</v>
      </c>
      <c r="AA207" s="159">
        <f>IF(NOT(SUMIF($W$6:$W207,1,$I$6:$I207)=0),(SUMIF($W$6:$W207,9,$F$6:$F207)-SUMIF($AE$6:$AE207,9,$F$6:$F207))/ABS(SUMIF($W$6:$W207,1,$I$6:$I207)),0)</f>
        <v>0</v>
      </c>
      <c r="AB207" s="159">
        <f>IF(NOT(SUMIF($W$6:$W207,1,$I$6:$I207)=0),(SUMIF($W$6:$W207,11,$F$6:$F207)-SUMIF($AE$6:$AE207,11,$F$6:$F207))/ABS(SUMIF($W$6:$W207,1,$I$6:$I207)),0)</f>
        <v>0</v>
      </c>
      <c r="AC207" s="159">
        <f>IF(NOT(SUMIF($W$6:$W207,1,$I$6:$I207)=0),(SUMIF($W$6:$W207,13,$F$6:$F207)-SUMIF($AE$6:$AE207,13,$F$6:$F207))/ABS(SUMIF($W$6:$W207,1,$I$6:$I207)),0)</f>
        <v>0</v>
      </c>
      <c r="AD207" s="159">
        <f>IF(SUM($W$6:$W207)+SUM($AE$6:$AE207)=0,0,1-X207-Y207-Z207-AA207-AB207-AC207)</f>
        <v>0</v>
      </c>
      <c r="AE207" s="160">
        <f>IF(AND($D207="S",$E207="T"),1,IF(AND($D207="B",$E207="A"),2,IF(AND($G207="G",$E207="A"),3,IF(AND($G207="G",$E207="D"),4,IF(AND($G207="R",$E207="A"),5,IF(AND($G207="R",$E207="D"),6,IF(AND($G207="C",$E207="A"),7,IF(AND($G207="C",$E207="D"),8,IF(AND($G207="L",$E207="A"),9,IF(AND($G207="L",$E207="D"),10,IF(AND($G207="O",$E207="A"),11,IF(AND($G207="O",$E207="D"),12,IF(AND($G207="V",$E207="A"),13,IF(AND($G207="V",$E207="D"),14,IF(AND($E207="A",$G207="B"),15,0)))))))))))))))</f>
        <v>0</v>
      </c>
      <c r="AF207" s="161">
        <f>IF(AND(D207="B",E207="H"),A207,IF(AND(G207="B",OR(E207="A",E207="D")),A207,0))</f>
        <v>0</v>
      </c>
    </row>
    <row r="208" ht="12.7" customHeight="1">
      <c r="A208" s="143">
        <f>IF($E208="H",-$F208,IF($E208="T",$F208,IF(AND($E208="A",$G208="B"),$F208,IF(AND(E208="D",G208="B"),F208*0.8,0))))</f>
        <v>0</v>
      </c>
      <c r="B208" s="144">
        <f>$B207-$A208</f>
        <v>0</v>
      </c>
      <c r="C208" s="144">
        <f>IF(OR($E208="Z",AND($E208="H",$D208="B")),$F208,IF(AND($D208="B",$E208="Ü"),-$F208,IF($E208="X",$F208*$AD208,IF(AND(E208="D",G208="B"),F208*0.2,IF(AND(D208="S",E208="H"),$F208*H208/100,0)))))</f>
        <v>0</v>
      </c>
      <c r="D208" s="145"/>
      <c r="E208" s="146"/>
      <c r="F208" s="147">
        <f>IF(AND(D208="G",E208="S"),ROUND(SUM($L$6:$L207)*H208/100,-2),IF(AND(D208="R",E208="S"),ROUND(SUM(N$6:N207)*H208/100,-2),IF(AND(D208="C",E208="S"),ROUND(SUM(P$6:P207)*H208/100,-2),IF(AND(D208="L",E208="S"),ROUND(SUM(R$6:R207)*H208/100,-2),IF(AND(D208="O",E208="S"),ROUND(SUM(T$6:T207)*H208/100,-2),IF(AND(D208="V",E208="S"),ROUND(SUM(V$6:V207)*H208/100,-2),IF(AND(D208="G",E208="Z"),ABS(ROUND(SUM(K$6:K207)*H208/100,-2)),IF(AND(D208="R",E208="Z"),ABS(ROUND(SUM(M$6:M207)*H208/100,-2)),IF(AND(D208="C",E208="Z"),ABS(ROUND(SUM(O$6:O207)*H208/100,-2)),IF(AND(D208="L",E208="Z"),ABS(ROUND(SUM(Q$6:Q207)*H208/100,-2)),IF(AND(D208="O",E208="Z"),ABS(ROUND(SUM(S$6:S207)*H208/100,-2)),IF(AND(D208="V",E208="Z"),ABS(ROUND(SUM(U$6:U207)*H208/100,-2)),IF(E208="X",ABS(ROUND(SUM(I$6:I207)*H208/100,-2)),IF(AND(D208="B",E208="H"),80000,0))))))))))))))</f>
        <v>0</v>
      </c>
      <c r="G208" s="148"/>
      <c r="H208" s="149">
        <f>IF(AND(E207="S"),H206,H207)</f>
        <v>5</v>
      </c>
      <c r="I208" s="144">
        <f>IF(AND($D208="S",$E208="H"),-$F208,IF(AND($D208="S",$E208="T"),$F208,0))</f>
        <v>0</v>
      </c>
      <c r="J208" s="150">
        <f>IF(AND($D208="S",OR($E208="Ü",$E208="T",$E208="A",$E208="D")),-$F208,IF(AND($G208="S",$E208="Ü"),$F208,IF(E208="S",$F208,IF(AND(D208="S",E208="H"),$F208*(100-H208)/100,IF(E208="X",-F208,0)))))</f>
        <v>0</v>
      </c>
      <c r="K208" s="151">
        <f>IF(AND($D208="G",$E208="H"),-$F208,IF(AND($D208="G",$E208="T"),$F208,0))</f>
        <v>0</v>
      </c>
      <c r="L208" s="152">
        <f>IF(AND($D208="G",$E208="H"),$F208,IF(AND($D208="G",NOT($E208="H")),-$F208,IF($G208="G",$F208,IF(AND($E208="B",NOT($D208="G")),$F208/($G$1-1),IF($E208="X",$F208*X208,0)))))</f>
        <v>0</v>
      </c>
      <c r="M208" s="153">
        <f>IF(AND($D208="R",$E208="H"),-$F208,IF(AND($D208="R",$E208="T"),$F208,0))</f>
        <v>0</v>
      </c>
      <c r="N208" s="152">
        <f>IF(AND($D208="R",$E208="H"),$F208,IF(AND($D208="R",NOT($E208="H")),-$F208,IF($G208="R",$F208,IF(AND($E208="B",NOT($D208="R")),$F208/($G$1-1),IF($E208="X",$F208*Y208,0)))))</f>
        <v>0</v>
      </c>
      <c r="O208" s="153">
        <f>IF(AND($D208="C",$E208="H"),-$F208,IF(AND($D208="C",$E208="T"),$F208,0))</f>
        <v>0</v>
      </c>
      <c r="P208" s="152">
        <f>IF($G$1&lt;3,0,IF(AND($D208="C",$E208="H"),$F208,IF(AND($D208="C",NOT($E208="H")),-$F208,IF($G208="C",$F208,IF(AND($E208="B",NOT($D208="C")),$F208/($G$1-1),IF($E208="X",$F208*Z208,0))))))</f>
        <v>0</v>
      </c>
      <c r="Q208" s="153">
        <f>IF(AND($D208="L",$E208="H"),-$F208,IF(AND($D208="L",$E208="T"),$F208,0))</f>
        <v>0</v>
      </c>
      <c r="R208" s="152">
        <f>IF($G$1&lt;4,0,IF(AND($D208="L",$E208="H"),$F208,IF(AND($D208="L",NOT($E208="H")),-$F208,IF($G208="L",$F208,IF(AND($E208="B",NOT($D208="L")),$F208/($G$1-1),IF($E208="X",$F208*AA208,0))))))</f>
        <v>0</v>
      </c>
      <c r="S208" s="153">
        <f>IF(AND($D208="O",$E208="H"),-$F208,IF(AND($D208="O",$E208="T"),$F208,0))</f>
        <v>0</v>
      </c>
      <c r="T208" s="152">
        <f>IF($G$1&lt;5,0,IF(AND($D208="O",$E208="H"),$F208,IF(AND($D208="O",NOT($E208="H")),-$F208,IF($G208="O",$F208,IF(AND($E208="B",NOT($D208="O")),$F208/($G$1-1),IF($E208="X",$F208*AB208,0))))))</f>
        <v>0</v>
      </c>
      <c r="U208" s="153">
        <f>IF(AND($D208="V",$E208="H"),-$F208,IF(AND($D208="V",$E208="T"),$F208,0))</f>
        <v>0</v>
      </c>
      <c r="V208" s="152">
        <f>IF($G$1&lt;6,0,IF(AND($D208="V",$E208="H"),$F208,IF(AND($D208="V",NOT($E208="H")),-$F208,IF($G208="V",$F208,IF(AND($E208="B",NOT($D208="V")),$F208/($G$1-1),IF($E208="X",($F208*AC208)-#REF!,0))))))</f>
        <v>0</v>
      </c>
      <c r="W208" s="154">
        <f>IF(AND(D208="S",E208="H"),1,IF(AND(D208="B",E208="H"),2,IF(AND(D208="G",E208="A"),3,IF(AND(D208="G",E208="D"),4,IF(AND(D208="R",E208="A"),5,IF(AND(D208="R",E208="D"),6,IF(AND(D208="C",E208="A"),7,IF(AND(D208="C",E208="D"),8,IF(AND(D208="L",E208="A"),9,IF(AND(D208="L",E208="D"),10,IF(AND(D208="O",E208="A"),11,IF(AND(D208="O",E208="D"),12,IF(AND(D208="V",E208="A"),13,IF(AND(D208="V",E208="D"),14,0))))))))))))))</f>
        <v>0</v>
      </c>
      <c r="X208" s="155">
        <f>IF(NOT(SUMIF($W$6:$W208,1,$I$6:$I208)=0),(SUMIF($W$6:$W208,3,$F$6:$F208)-SUMIF($AE$6:$AE208,3,$F$6:$F208))/ABS(SUMIF($W$6:$W208,1,$I$6:$I208)),0)</f>
        <v>0</v>
      </c>
      <c r="Y208" s="155">
        <f>IF(NOT(SUMIF($W$6:$W208,1,$I$6:$I208)=0),(SUMIF($W$6:$W208,5,$F$6:$F208)-SUMIF($AE$6:$AE208,5,$F$6:$F208))/ABS(SUMIF($W$6:$W208,1,$I$6:$I208)),0)</f>
        <v>0</v>
      </c>
      <c r="Z208" s="155">
        <f>IF(NOT(SUMIF($W$6:$W208,1,$I$6:$I208)=0),(SUMIF($W$6:$W208,7,$F$6:$F208)-SUMIF($AE$6:$AE208,7,$F$6:$F208))/ABS(SUMIF($W$6:$W208,1,$I$6:$I208)),0)</f>
        <v>0</v>
      </c>
      <c r="AA208" s="155">
        <f>IF(NOT(SUMIF($W$6:$W208,1,$I$6:$I208)=0),(SUMIF($W$6:$W208,9,$F$6:$F208)-SUMIF($AE$6:$AE208,9,$F$6:$F208))/ABS(SUMIF($W$6:$W208,1,$I$6:$I208)),0)</f>
        <v>0</v>
      </c>
      <c r="AB208" s="155">
        <f>IF(NOT(SUMIF($W$6:$W208,1,$I$6:$I208)=0),(SUMIF($W$6:$W208,11,$F$6:$F208)-SUMIF($AE$6:$AE208,11,$F$6:$F208))/ABS(SUMIF($W$6:$W208,1,$I$6:$I208)),0)</f>
        <v>0</v>
      </c>
      <c r="AC208" s="155">
        <f>IF(NOT(SUMIF($W$6:$W208,1,$I$6:$I208)=0),(SUMIF($W$6:$W208,13,$F$6:$F208)-SUMIF($AE$6:$AE208,13,$F$6:$F208))/ABS(SUMIF($W$6:$W208,1,$I$6:$I208)),0)</f>
        <v>0</v>
      </c>
      <c r="AD208" s="155">
        <f>IF(SUM($W$6:$W208)+SUM($AE$6:$AE208)=0,0,1-X208-Y208-Z208-AA208-AB208-AC208)</f>
        <v>0</v>
      </c>
      <c r="AE208" s="156">
        <f>IF(AND($D208="S",$E208="T"),1,IF(AND($D208="B",$E208="A"),2,IF(AND($G208="G",$E208="A"),3,IF(AND($G208="G",$E208="D"),4,IF(AND($G208="R",$E208="A"),5,IF(AND($G208="R",$E208="D"),6,IF(AND($G208="C",$E208="A"),7,IF(AND($G208="C",$E208="D"),8,IF(AND($G208="L",$E208="A"),9,IF(AND($G208="L",$E208="D"),10,IF(AND($G208="O",$E208="A"),11,IF(AND($G208="O",$E208="D"),12,IF(AND($G208="V",$E208="A"),13,IF(AND($G208="V",$E208="D"),14,IF(AND($E208="A",$G208="B"),15,0)))))))))))))))</f>
        <v>0</v>
      </c>
      <c r="AF208" s="157">
        <f>IF(AND(D208="B",E208="H"),A208,IF(AND(G208="B",OR(E208="A",E208="D")),A208,0))</f>
        <v>0</v>
      </c>
    </row>
    <row r="209" ht="12.7" customHeight="1">
      <c r="A209" s="143">
        <f>IF($E209="H",-$F209,IF($E209="T",$F209,IF(AND($E209="A",$G209="B"),$F209,IF(AND(E209="D",G209="B"),F209*0.8,0))))</f>
        <v>0</v>
      </c>
      <c r="B209" s="144">
        <f>$B208-$A209</f>
        <v>0</v>
      </c>
      <c r="C209" s="144">
        <f>IF(OR($E209="Z",AND($E209="H",$D209="B")),$F209,IF(AND($D209="B",$E209="Ü"),-$F209,IF($E209="X",$F209*$AD209,IF(AND(E209="D",G209="B"),F209*0.2,IF(AND(D209="S",E209="H"),$F209*H209/100,0)))))</f>
        <v>0</v>
      </c>
      <c r="D209" s="145"/>
      <c r="E209" s="146"/>
      <c r="F209" s="147">
        <f>IF(AND(D209="G",E209="S"),ROUND(SUM($L$6:$L208)*H209/100,-2),IF(AND(D209="R",E209="S"),ROUND(SUM(N$6:N208)*H209/100,-2),IF(AND(D209="C",E209="S"),ROUND(SUM(P$6:P208)*H209/100,-2),IF(AND(D209="L",E209="S"),ROUND(SUM(R$6:R208)*H209/100,-2),IF(AND(D209="O",E209="S"),ROUND(SUM(T$6:T208)*H209/100,-2),IF(AND(D209="V",E209="S"),ROUND(SUM(V$6:V208)*H209/100,-2),IF(AND(D209="G",E209="Z"),ABS(ROUND(SUM(K$6:K208)*H209/100,-2)),IF(AND(D209="R",E209="Z"),ABS(ROUND(SUM(M$6:M208)*H209/100,-2)),IF(AND(D209="C",E209="Z"),ABS(ROUND(SUM(O$6:O208)*H209/100,-2)),IF(AND(D209="L",E209="Z"),ABS(ROUND(SUM(Q$6:Q208)*H209/100,-2)),IF(AND(D209="O",E209="Z"),ABS(ROUND(SUM(S$6:S208)*H209/100,-2)),IF(AND(D209="V",E209="Z"),ABS(ROUND(SUM(U$6:U208)*H209/100,-2)),IF(E209="X",ABS(ROUND(SUM(I$6:I208)*H209/100,-2)),IF(AND(D209="B",E209="H"),80000,0))))))))))))))</f>
        <v>0</v>
      </c>
      <c r="G209" s="148"/>
      <c r="H209" s="149">
        <f>IF(AND(E208="S"),H207,H208)</f>
        <v>5</v>
      </c>
      <c r="I209" s="144">
        <f>IF(AND($D209="S",$E209="H"),-$F209,IF(AND($D209="S",$E209="T"),$F209,0))</f>
        <v>0</v>
      </c>
      <c r="J209" s="150">
        <f>IF(AND($D209="S",OR($E209="Ü",$E209="T",$E209="A",$E209="D")),-$F209,IF(AND($G209="S",$E209="Ü"),$F209,IF(E209="S",$F209,IF(AND(D209="S",E209="H"),$F209*(100-H209)/100,IF(E209="X",-F209,0)))))</f>
        <v>0</v>
      </c>
      <c r="K209" s="151">
        <f>IF(AND($D209="G",$E209="H"),-$F209,IF(AND($D209="G",$E209="T"),$F209,0))</f>
        <v>0</v>
      </c>
      <c r="L209" s="152">
        <f>IF(AND($D209="G",$E209="H"),$F209,IF(AND($D209="G",NOT($E209="H")),-$F209,IF($G209="G",$F209,IF(AND($E209="B",NOT($D209="G")),$F209/($G$1-1),IF($E209="X",$F209*X209,0)))))</f>
        <v>0</v>
      </c>
      <c r="M209" s="153">
        <f>IF(AND($D209="R",$E209="H"),-$F209,IF(AND($D209="R",$E209="T"),$F209,0))</f>
        <v>0</v>
      </c>
      <c r="N209" s="152">
        <f>IF(AND($D209="R",$E209="H"),$F209,IF(AND($D209="R",NOT($E209="H")),-$F209,IF($G209="R",$F209,IF(AND($E209="B",NOT($D209="R")),$F209/($G$1-1),IF($E209="X",$F209*Y209,0)))))</f>
        <v>0</v>
      </c>
      <c r="O209" s="153">
        <f>IF(AND($D209="C",$E209="H"),-$F209,IF(AND($D209="C",$E209="T"),$F209,0))</f>
        <v>0</v>
      </c>
      <c r="P209" s="152">
        <f>IF($G$1&lt;3,0,IF(AND($D209="C",$E209="H"),$F209,IF(AND($D209="C",NOT($E209="H")),-$F209,IF($G209="C",$F209,IF(AND($E209="B",NOT($D209="C")),$F209/($G$1-1),IF($E209="X",$F209*Z209,0))))))</f>
        <v>0</v>
      </c>
      <c r="Q209" s="153">
        <f>IF(AND($D209="L",$E209="H"),-$F209,IF(AND($D209="L",$E209="T"),$F209,0))</f>
        <v>0</v>
      </c>
      <c r="R209" s="152">
        <f>IF($G$1&lt;4,0,IF(AND($D209="L",$E209="H"),$F209,IF(AND($D209="L",NOT($E209="H")),-$F209,IF($G209="L",$F209,IF(AND($E209="B",NOT($D209="L")),$F209/($G$1-1),IF($E209="X",$F209*AA209,0))))))</f>
        <v>0</v>
      </c>
      <c r="S209" s="153">
        <f>IF(AND($D209="O",$E209="H"),-$F209,IF(AND($D209="O",$E209="T"),$F209,0))</f>
        <v>0</v>
      </c>
      <c r="T209" s="152">
        <f>IF($G$1&lt;5,0,IF(AND($D209="O",$E209="H"),$F209,IF(AND($D209="O",NOT($E209="H")),-$F209,IF($G209="O",$F209,IF(AND($E209="B",NOT($D209="O")),$F209/($G$1-1),IF($E209="X",$F209*AB209,0))))))</f>
        <v>0</v>
      </c>
      <c r="U209" s="153">
        <f>IF(AND($D209="V",$E209="H"),-$F209,IF(AND($D209="V",$E209="T"),$F209,0))</f>
        <v>0</v>
      </c>
      <c r="V209" s="152">
        <f>IF($G$1&lt;6,0,IF(AND($D209="V",$E209="H"),$F209,IF(AND($D209="V",NOT($E209="H")),-$F209,IF($G209="V",$F209,IF(AND($E209="B",NOT($D209="V")),$F209/($G$1-1),IF($E209="X",($F209*AC209)-#REF!,0))))))</f>
        <v>0</v>
      </c>
      <c r="W209" s="158">
        <f>IF(AND(D209="S",E209="H"),1,IF(AND(D209="B",E209="H"),2,IF(AND(D209="G",E209="A"),3,IF(AND(D209="G",E209="D"),4,IF(AND(D209="R",E209="A"),5,IF(AND(D209="R",E209="D"),6,IF(AND(D209="C",E209="A"),7,IF(AND(D209="C",E209="D"),8,IF(AND(D209="L",E209="A"),9,IF(AND(D209="L",E209="D"),10,IF(AND(D209="O",E209="A"),11,IF(AND(D209="O",E209="D"),12,IF(AND(D209="V",E209="A"),13,IF(AND(D209="V",E209="D"),14,0))))))))))))))</f>
        <v>0</v>
      </c>
      <c r="X209" s="159">
        <f>IF(NOT(SUMIF($W$6:$W209,1,$I$6:$I209)=0),(SUMIF($W$6:$W209,3,$F$6:$F209)-SUMIF($AE$6:$AE209,3,$F$6:$F209))/ABS(SUMIF($W$6:$W209,1,$I$6:$I209)),0)</f>
        <v>0</v>
      </c>
      <c r="Y209" s="159">
        <f>IF(NOT(SUMIF($W$6:$W209,1,$I$6:$I209)=0),(SUMIF($W$6:$W209,5,$F$6:$F209)-SUMIF($AE$6:$AE209,5,$F$6:$F209))/ABS(SUMIF($W$6:$W209,1,$I$6:$I209)),0)</f>
        <v>0</v>
      </c>
      <c r="Z209" s="159">
        <f>IF(NOT(SUMIF($W$6:$W209,1,$I$6:$I209)=0),(SUMIF($W$6:$W209,7,$F$6:$F209)-SUMIF($AE$6:$AE209,7,$F$6:$F209))/ABS(SUMIF($W$6:$W209,1,$I$6:$I209)),0)</f>
        <v>0</v>
      </c>
      <c r="AA209" s="159">
        <f>IF(NOT(SUMIF($W$6:$W209,1,$I$6:$I209)=0),(SUMIF($W$6:$W209,9,$F$6:$F209)-SUMIF($AE$6:$AE209,9,$F$6:$F209))/ABS(SUMIF($W$6:$W209,1,$I$6:$I209)),0)</f>
        <v>0</v>
      </c>
      <c r="AB209" s="159">
        <f>IF(NOT(SUMIF($W$6:$W209,1,$I$6:$I209)=0),(SUMIF($W$6:$W209,11,$F$6:$F209)-SUMIF($AE$6:$AE209,11,$F$6:$F209))/ABS(SUMIF($W$6:$W209,1,$I$6:$I209)),0)</f>
        <v>0</v>
      </c>
      <c r="AC209" s="159">
        <f>IF(NOT(SUMIF($W$6:$W209,1,$I$6:$I209)=0),(SUMIF($W$6:$W209,13,$F$6:$F209)-SUMIF($AE$6:$AE209,13,$F$6:$F209))/ABS(SUMIF($W$6:$W209,1,$I$6:$I209)),0)</f>
        <v>0</v>
      </c>
      <c r="AD209" s="159">
        <f>IF(SUM($W$6:$W209)+SUM($AE$6:$AE209)=0,0,1-X209-Y209-Z209-AA209-AB209-AC209)</f>
        <v>0</v>
      </c>
      <c r="AE209" s="160">
        <f>IF(AND($D209="S",$E209="T"),1,IF(AND($D209="B",$E209="A"),2,IF(AND($G209="G",$E209="A"),3,IF(AND($G209="G",$E209="D"),4,IF(AND($G209="R",$E209="A"),5,IF(AND($G209="R",$E209="D"),6,IF(AND($G209="C",$E209="A"),7,IF(AND($G209="C",$E209="D"),8,IF(AND($G209="L",$E209="A"),9,IF(AND($G209="L",$E209="D"),10,IF(AND($G209="O",$E209="A"),11,IF(AND($G209="O",$E209="D"),12,IF(AND($G209="V",$E209="A"),13,IF(AND($G209="V",$E209="D"),14,IF(AND($E209="A",$G209="B"),15,0)))))))))))))))</f>
        <v>0</v>
      </c>
      <c r="AF209" s="161">
        <f>IF(AND(D209="B",E209="H"),A209,IF(AND(G209="B",OR(E209="A",E209="D")),A209,0))</f>
        <v>0</v>
      </c>
    </row>
    <row r="210" ht="12.7" customHeight="1">
      <c r="A210" s="143">
        <f>IF($E210="H",-$F210,IF($E210="T",$F210,IF(AND($E210="A",$G210="B"),$F210,IF(AND(E210="D",G210="B"),F210*0.8,0))))</f>
        <v>0</v>
      </c>
      <c r="B210" s="144">
        <f>$B209-$A210</f>
        <v>0</v>
      </c>
      <c r="C210" s="144">
        <f>IF(OR($E210="Z",AND($E210="H",$D210="B")),$F210,IF(AND($D210="B",$E210="Ü"),-$F210,IF($E210="X",$F210*$AD210,IF(AND(E210="D",G210="B"),F210*0.2,IF(AND(D210="S",E210="H"),$F210*H210/100,0)))))</f>
        <v>0</v>
      </c>
      <c r="D210" s="145"/>
      <c r="E210" s="146"/>
      <c r="F210" s="147">
        <f>IF(AND(D210="G",E210="S"),ROUND(SUM($L$6:$L209)*H210/100,-2),IF(AND(D210="R",E210="S"),ROUND(SUM(N$6:N209)*H210/100,-2),IF(AND(D210="C",E210="S"),ROUND(SUM(P$6:P209)*H210/100,-2),IF(AND(D210="L",E210="S"),ROUND(SUM(R$6:R209)*H210/100,-2),IF(AND(D210="O",E210="S"),ROUND(SUM(T$6:T209)*H210/100,-2),IF(AND(D210="V",E210="S"),ROUND(SUM(V$6:V209)*H210/100,-2),IF(AND(D210="G",E210="Z"),ABS(ROUND(SUM(K$6:K209)*H210/100,-2)),IF(AND(D210="R",E210="Z"),ABS(ROUND(SUM(M$6:M209)*H210/100,-2)),IF(AND(D210="C",E210="Z"),ABS(ROUND(SUM(O$6:O209)*H210/100,-2)),IF(AND(D210="L",E210="Z"),ABS(ROUND(SUM(Q$6:Q209)*H210/100,-2)),IF(AND(D210="O",E210="Z"),ABS(ROUND(SUM(S$6:S209)*H210/100,-2)),IF(AND(D210="V",E210="Z"),ABS(ROUND(SUM(U$6:U209)*H210/100,-2)),IF(E210="X",ABS(ROUND(SUM(I$6:I209)*H210/100,-2)),IF(AND(D210="B",E210="H"),80000,0))))))))))))))</f>
        <v>0</v>
      </c>
      <c r="G210" s="148"/>
      <c r="H210" s="149">
        <f>IF(AND(E209="S"),H208,H209)</f>
        <v>5</v>
      </c>
      <c r="I210" s="144">
        <f>IF(AND($D210="S",$E210="H"),-$F210,IF(AND($D210="S",$E210="T"),$F210,0))</f>
        <v>0</v>
      </c>
      <c r="J210" s="150">
        <f>IF(AND($D210="S",OR($E210="Ü",$E210="T",$E210="A",$E210="D")),-$F210,IF(AND($G210="S",$E210="Ü"),$F210,IF(E210="S",$F210,IF(AND(D210="S",E210="H"),$F210*(100-H210)/100,IF(E210="X",-F210,0)))))</f>
        <v>0</v>
      </c>
      <c r="K210" s="151">
        <f>IF(AND($D210="G",$E210="H"),-$F210,IF(AND($D210="G",$E210="T"),$F210,0))</f>
        <v>0</v>
      </c>
      <c r="L210" s="152">
        <f>IF(AND($D210="G",$E210="H"),$F210,IF(AND($D210="G",NOT($E210="H")),-$F210,IF($G210="G",$F210,IF(AND($E210="B",NOT($D210="G")),$F210/($G$1-1),IF($E210="X",$F210*X210,0)))))</f>
        <v>0</v>
      </c>
      <c r="M210" s="153">
        <f>IF(AND($D210="R",$E210="H"),-$F210,IF(AND($D210="R",$E210="T"),$F210,0))</f>
        <v>0</v>
      </c>
      <c r="N210" s="152">
        <f>IF(AND($D210="R",$E210="H"),$F210,IF(AND($D210="R",NOT($E210="H")),-$F210,IF($G210="R",$F210,IF(AND($E210="B",NOT($D210="R")),$F210/($G$1-1),IF($E210="X",$F210*Y210,0)))))</f>
        <v>0</v>
      </c>
      <c r="O210" s="153">
        <f>IF(AND($D210="C",$E210="H"),-$F210,IF(AND($D210="C",$E210="T"),$F210,0))</f>
        <v>0</v>
      </c>
      <c r="P210" s="152">
        <f>IF($G$1&lt;3,0,IF(AND($D210="C",$E210="H"),$F210,IF(AND($D210="C",NOT($E210="H")),-$F210,IF($G210="C",$F210,IF(AND($E210="B",NOT($D210="C")),$F210/($G$1-1),IF($E210="X",$F210*Z210,0))))))</f>
        <v>0</v>
      </c>
      <c r="Q210" s="153">
        <f>IF(AND($D210="L",$E210="H"),-$F210,IF(AND($D210="L",$E210="T"),$F210,0))</f>
        <v>0</v>
      </c>
      <c r="R210" s="152">
        <f>IF($G$1&lt;4,0,IF(AND($D210="L",$E210="H"),$F210,IF(AND($D210="L",NOT($E210="H")),-$F210,IF($G210="L",$F210,IF(AND($E210="B",NOT($D210="L")),$F210/($G$1-1),IF($E210="X",$F210*AA210,0))))))</f>
        <v>0</v>
      </c>
      <c r="S210" s="153">
        <f>IF(AND($D210="O",$E210="H"),-$F210,IF(AND($D210="O",$E210="T"),$F210,0))</f>
        <v>0</v>
      </c>
      <c r="T210" s="152">
        <f>IF($G$1&lt;5,0,IF(AND($D210="O",$E210="H"),$F210,IF(AND($D210="O",NOT($E210="H")),-$F210,IF($G210="O",$F210,IF(AND($E210="B",NOT($D210="O")),$F210/($G$1-1),IF($E210="X",$F210*AB210,0))))))</f>
        <v>0</v>
      </c>
      <c r="U210" s="153">
        <f>IF(AND($D210="V",$E210="H"),-$F210,IF(AND($D210="V",$E210="T"),$F210,0))</f>
        <v>0</v>
      </c>
      <c r="V210" s="152">
        <f>IF($G$1&lt;6,0,IF(AND($D210="V",$E210="H"),$F210,IF(AND($D210="V",NOT($E210="H")),-$F210,IF($G210="V",$F210,IF(AND($E210="B",NOT($D210="V")),$F210/($G$1-1),IF($E210="X",($F210*AC210)-#REF!,0))))))</f>
        <v>0</v>
      </c>
      <c r="W210" s="154">
        <f>IF(AND(D210="S",E210="H"),1,IF(AND(D210="B",E210="H"),2,IF(AND(D210="G",E210="A"),3,IF(AND(D210="G",E210="D"),4,IF(AND(D210="R",E210="A"),5,IF(AND(D210="R",E210="D"),6,IF(AND(D210="C",E210="A"),7,IF(AND(D210="C",E210="D"),8,IF(AND(D210="L",E210="A"),9,IF(AND(D210="L",E210="D"),10,IF(AND(D210="O",E210="A"),11,IF(AND(D210="O",E210="D"),12,IF(AND(D210="V",E210="A"),13,IF(AND(D210="V",E210="D"),14,0))))))))))))))</f>
        <v>0</v>
      </c>
      <c r="X210" s="155">
        <f>IF(NOT(SUMIF($W$6:$W210,1,$I$6:$I210)=0),(SUMIF($W$6:$W210,3,$F$6:$F210)-SUMIF($AE$6:$AE210,3,$F$6:$F210))/ABS(SUMIF($W$6:$W210,1,$I$6:$I210)),0)</f>
        <v>0</v>
      </c>
      <c r="Y210" s="155">
        <f>IF(NOT(SUMIF($W$6:$W210,1,$I$6:$I210)=0),(SUMIF($W$6:$W210,5,$F$6:$F210)-SUMIF($AE$6:$AE210,5,$F$6:$F210))/ABS(SUMIF($W$6:$W210,1,$I$6:$I210)),0)</f>
        <v>0</v>
      </c>
      <c r="Z210" s="155">
        <f>IF(NOT(SUMIF($W$6:$W210,1,$I$6:$I210)=0),(SUMIF($W$6:$W210,7,$F$6:$F210)-SUMIF($AE$6:$AE210,7,$F$6:$F210))/ABS(SUMIF($W$6:$W210,1,$I$6:$I210)),0)</f>
        <v>0</v>
      </c>
      <c r="AA210" s="155">
        <f>IF(NOT(SUMIF($W$6:$W210,1,$I$6:$I210)=0),(SUMIF($W$6:$W210,9,$F$6:$F210)-SUMIF($AE$6:$AE210,9,$F$6:$F210))/ABS(SUMIF($W$6:$W210,1,$I$6:$I210)),0)</f>
        <v>0</v>
      </c>
      <c r="AB210" s="155">
        <f>IF(NOT(SUMIF($W$6:$W210,1,$I$6:$I210)=0),(SUMIF($W$6:$W210,11,$F$6:$F210)-SUMIF($AE$6:$AE210,11,$F$6:$F210))/ABS(SUMIF($W$6:$W210,1,$I$6:$I210)),0)</f>
        <v>0</v>
      </c>
      <c r="AC210" s="155">
        <f>IF(NOT(SUMIF($W$6:$W210,1,$I$6:$I210)=0),(SUMIF($W$6:$W210,13,$F$6:$F210)-SUMIF($AE$6:$AE210,13,$F$6:$F210))/ABS(SUMIF($W$6:$W210,1,$I$6:$I210)),0)</f>
        <v>0</v>
      </c>
      <c r="AD210" s="155">
        <f>IF(SUM($W$6:$W210)+SUM($AE$6:$AE210)=0,0,1-X210-Y210-Z210-AA210-AB210-AC210)</f>
        <v>0</v>
      </c>
      <c r="AE210" s="156">
        <f>IF(AND($D210="S",$E210="T"),1,IF(AND($D210="B",$E210="A"),2,IF(AND($G210="G",$E210="A"),3,IF(AND($G210="G",$E210="D"),4,IF(AND($G210="R",$E210="A"),5,IF(AND($G210="R",$E210="D"),6,IF(AND($G210="C",$E210="A"),7,IF(AND($G210="C",$E210="D"),8,IF(AND($G210="L",$E210="A"),9,IF(AND($G210="L",$E210="D"),10,IF(AND($G210="O",$E210="A"),11,IF(AND($G210="O",$E210="D"),12,IF(AND($G210="V",$E210="A"),13,IF(AND($G210="V",$E210="D"),14,IF(AND($E210="A",$G210="B"),15,0)))))))))))))))</f>
        <v>0</v>
      </c>
      <c r="AF210" s="157">
        <f>IF(AND(D210="B",E210="H"),A210,IF(AND(G210="B",OR(E210="A",E210="D")),A210,0))</f>
        <v>0</v>
      </c>
    </row>
    <row r="211" ht="12.7" customHeight="1">
      <c r="A211" s="143">
        <f>IF($E211="H",-$F211,IF($E211="T",$F211,IF(AND($E211="A",$G211="B"),$F211,IF(AND(E211="D",G211="B"),F211*0.8,0))))</f>
        <v>0</v>
      </c>
      <c r="B211" s="144">
        <f>$B210-$A211</f>
        <v>0</v>
      </c>
      <c r="C211" s="144">
        <f>IF(OR($E211="Z",AND($E211="H",$D211="B")),$F211,IF(AND($D211="B",$E211="Ü"),-$F211,IF($E211="X",$F211*$AD211,IF(AND(E211="D",G211="B"),F211*0.2,IF(AND(D211="S",E211="H"),$F211*H211/100,0)))))</f>
        <v>0</v>
      </c>
      <c r="D211" s="145"/>
      <c r="E211" s="146"/>
      <c r="F211" s="147">
        <f>IF(AND(D211="G",E211="S"),ROUND(SUM($L$6:$L210)*H211/100,-2),IF(AND(D211="R",E211="S"),ROUND(SUM(N$6:N210)*H211/100,-2),IF(AND(D211="C",E211="S"),ROUND(SUM(P$6:P210)*H211/100,-2),IF(AND(D211="L",E211="S"),ROUND(SUM(R$6:R210)*H211/100,-2),IF(AND(D211="O",E211="S"),ROUND(SUM(T$6:T210)*H211/100,-2),IF(AND(D211="V",E211="S"),ROUND(SUM(V$6:V210)*H211/100,-2),IF(AND(D211="G",E211="Z"),ABS(ROUND(SUM(K$6:K210)*H211/100,-2)),IF(AND(D211="R",E211="Z"),ABS(ROUND(SUM(M$6:M210)*H211/100,-2)),IF(AND(D211="C",E211="Z"),ABS(ROUND(SUM(O$6:O210)*H211/100,-2)),IF(AND(D211="L",E211="Z"),ABS(ROUND(SUM(Q$6:Q210)*H211/100,-2)),IF(AND(D211="O",E211="Z"),ABS(ROUND(SUM(S$6:S210)*H211/100,-2)),IF(AND(D211="V",E211="Z"),ABS(ROUND(SUM(U$6:U210)*H211/100,-2)),IF(E211="X",ABS(ROUND(SUM(I$6:I210)*H211/100,-2)),IF(AND(D211="B",E211="H"),80000,0))))))))))))))</f>
        <v>0</v>
      </c>
      <c r="G211" s="148"/>
      <c r="H211" s="149">
        <f>IF(AND(E210="S"),H209,H210)</f>
        <v>5</v>
      </c>
      <c r="I211" s="144">
        <f>IF(AND($D211="S",$E211="H"),-$F211,IF(AND($D211="S",$E211="T"),$F211,0))</f>
        <v>0</v>
      </c>
      <c r="J211" s="150">
        <f>IF(AND($D211="S",OR($E211="Ü",$E211="T",$E211="A",$E211="D")),-$F211,IF(AND($G211="S",$E211="Ü"),$F211,IF(E211="S",$F211,IF(AND(D211="S",E211="H"),$F211*(100-H211)/100,IF(E211="X",-F211,0)))))</f>
        <v>0</v>
      </c>
      <c r="K211" s="151">
        <f>IF(AND($D211="G",$E211="H"),-$F211,IF(AND($D211="G",$E211="T"),$F211,0))</f>
        <v>0</v>
      </c>
      <c r="L211" s="152">
        <f>IF(AND($D211="G",$E211="H"),$F211,IF(AND($D211="G",NOT($E211="H")),-$F211,IF($G211="G",$F211,IF(AND($E211="B",NOT($D211="G")),$F211/($G$1-1),IF($E211="X",$F211*X211,0)))))</f>
        <v>0</v>
      </c>
      <c r="M211" s="153">
        <f>IF(AND($D211="R",$E211="H"),-$F211,IF(AND($D211="R",$E211="T"),$F211,0))</f>
        <v>0</v>
      </c>
      <c r="N211" s="152">
        <f>IF(AND($D211="R",$E211="H"),$F211,IF(AND($D211="R",NOT($E211="H")),-$F211,IF($G211="R",$F211,IF(AND($E211="B",NOT($D211="R")),$F211/($G$1-1),IF($E211="X",$F211*Y211,0)))))</f>
        <v>0</v>
      </c>
      <c r="O211" s="153">
        <f>IF(AND($D211="C",$E211="H"),-$F211,IF(AND($D211="C",$E211="T"),$F211,0))</f>
        <v>0</v>
      </c>
      <c r="P211" s="152">
        <f>IF($G$1&lt;3,0,IF(AND($D211="C",$E211="H"),$F211,IF(AND($D211="C",NOT($E211="H")),-$F211,IF($G211="C",$F211,IF(AND($E211="B",NOT($D211="C")),$F211/($G$1-1),IF($E211="X",$F211*Z211,0))))))</f>
        <v>0</v>
      </c>
      <c r="Q211" s="153">
        <f>IF(AND($D211="L",$E211="H"),-$F211,IF(AND($D211="L",$E211="T"),$F211,0))</f>
        <v>0</v>
      </c>
      <c r="R211" s="152">
        <f>IF($G$1&lt;4,0,IF(AND($D211="L",$E211="H"),$F211,IF(AND($D211="L",NOT($E211="H")),-$F211,IF($G211="L",$F211,IF(AND($E211="B",NOT($D211="L")),$F211/($G$1-1),IF($E211="X",$F211*AA211,0))))))</f>
        <v>0</v>
      </c>
      <c r="S211" s="153">
        <f>IF(AND($D211="O",$E211="H"),-$F211,IF(AND($D211="O",$E211="T"),$F211,0))</f>
        <v>0</v>
      </c>
      <c r="T211" s="152">
        <f>IF($G$1&lt;5,0,IF(AND($D211="O",$E211="H"),$F211,IF(AND($D211="O",NOT($E211="H")),-$F211,IF($G211="O",$F211,IF(AND($E211="B",NOT($D211="O")),$F211/($G$1-1),IF($E211="X",$F211*AB211,0))))))</f>
        <v>0</v>
      </c>
      <c r="U211" s="153">
        <f>IF(AND($D211="V",$E211="H"),-$F211,IF(AND($D211="V",$E211="T"),$F211,0))</f>
        <v>0</v>
      </c>
      <c r="V211" s="152">
        <f>IF($G$1&lt;6,0,IF(AND($D211="V",$E211="H"),$F211,IF(AND($D211="V",NOT($E211="H")),-$F211,IF($G211="V",$F211,IF(AND($E211="B",NOT($D211="V")),$F211/($G$1-1),IF($E211="X",($F211*AC211)-#REF!,0))))))</f>
        <v>0</v>
      </c>
      <c r="W211" s="158">
        <f>IF(AND(D211="S",E211="H"),1,IF(AND(D211="B",E211="H"),2,IF(AND(D211="G",E211="A"),3,IF(AND(D211="G",E211="D"),4,IF(AND(D211="R",E211="A"),5,IF(AND(D211="R",E211="D"),6,IF(AND(D211="C",E211="A"),7,IF(AND(D211="C",E211="D"),8,IF(AND(D211="L",E211="A"),9,IF(AND(D211="L",E211="D"),10,IF(AND(D211="O",E211="A"),11,IF(AND(D211="O",E211="D"),12,IF(AND(D211="V",E211="A"),13,IF(AND(D211="V",E211="D"),14,0))))))))))))))</f>
        <v>0</v>
      </c>
      <c r="X211" s="159">
        <f>IF(NOT(SUMIF($W$6:$W211,1,$I$6:$I211)=0),(SUMIF($W$6:$W211,3,$F$6:$F211)-SUMIF($AE$6:$AE211,3,$F$6:$F211))/ABS(SUMIF($W$6:$W211,1,$I$6:$I211)),0)</f>
        <v>0</v>
      </c>
      <c r="Y211" s="159">
        <f>IF(NOT(SUMIF($W$6:$W211,1,$I$6:$I211)=0),(SUMIF($W$6:$W211,5,$F$6:$F211)-SUMIF($AE$6:$AE211,5,$F$6:$F211))/ABS(SUMIF($W$6:$W211,1,$I$6:$I211)),0)</f>
        <v>0</v>
      </c>
      <c r="Z211" s="159">
        <f>IF(NOT(SUMIF($W$6:$W211,1,$I$6:$I211)=0),(SUMIF($W$6:$W211,7,$F$6:$F211)-SUMIF($AE$6:$AE211,7,$F$6:$F211))/ABS(SUMIF($W$6:$W211,1,$I$6:$I211)),0)</f>
        <v>0</v>
      </c>
      <c r="AA211" s="159">
        <f>IF(NOT(SUMIF($W$6:$W211,1,$I$6:$I211)=0),(SUMIF($W$6:$W211,9,$F$6:$F211)-SUMIF($AE$6:$AE211,9,$F$6:$F211))/ABS(SUMIF($W$6:$W211,1,$I$6:$I211)),0)</f>
        <v>0</v>
      </c>
      <c r="AB211" s="159">
        <f>IF(NOT(SUMIF($W$6:$W211,1,$I$6:$I211)=0),(SUMIF($W$6:$W211,11,$F$6:$F211)-SUMIF($AE$6:$AE211,11,$F$6:$F211))/ABS(SUMIF($W$6:$W211,1,$I$6:$I211)),0)</f>
        <v>0</v>
      </c>
      <c r="AC211" s="159">
        <f>IF(NOT(SUMIF($W$6:$W211,1,$I$6:$I211)=0),(SUMIF($W$6:$W211,13,$F$6:$F211)-SUMIF($AE$6:$AE211,13,$F$6:$F211))/ABS(SUMIF($W$6:$W211,1,$I$6:$I211)),0)</f>
        <v>0</v>
      </c>
      <c r="AD211" s="159">
        <f>IF(SUM($W$6:$W211)+SUM($AE$6:$AE211)=0,0,1-X211-Y211-Z211-AA211-AB211-AC211)</f>
        <v>0</v>
      </c>
      <c r="AE211" s="160">
        <f>IF(AND($D211="S",$E211="T"),1,IF(AND($D211="B",$E211="A"),2,IF(AND($G211="G",$E211="A"),3,IF(AND($G211="G",$E211="D"),4,IF(AND($G211="R",$E211="A"),5,IF(AND($G211="R",$E211="D"),6,IF(AND($G211="C",$E211="A"),7,IF(AND($G211="C",$E211="D"),8,IF(AND($G211="L",$E211="A"),9,IF(AND($G211="L",$E211="D"),10,IF(AND($G211="O",$E211="A"),11,IF(AND($G211="O",$E211="D"),12,IF(AND($G211="V",$E211="A"),13,IF(AND($G211="V",$E211="D"),14,IF(AND($E211="A",$G211="B"),15,0)))))))))))))))</f>
        <v>0</v>
      </c>
      <c r="AF211" s="161">
        <f>IF(AND(D211="B",E211="H"),A211,IF(AND(G211="B",OR(E211="A",E211="D")),A211,0))</f>
        <v>0</v>
      </c>
    </row>
    <row r="212" ht="12.7" customHeight="1">
      <c r="A212" s="143">
        <f>IF($E212="H",-$F212,IF($E212="T",$F212,IF(AND($E212="A",$G212="B"),$F212,IF(AND(E212="D",G212="B"),F212*0.8,0))))</f>
        <v>0</v>
      </c>
      <c r="B212" s="144">
        <f>$B211-$A212</f>
        <v>0</v>
      </c>
      <c r="C212" s="144">
        <f>IF(OR($E212="Z",AND($E212="H",$D212="B")),$F212,IF(AND($D212="B",$E212="Ü"),-$F212,IF($E212="X",$F212*$AD212,IF(AND(E212="D",G212="B"),F212*0.2,IF(AND(D212="S",E212="H"),$F212*H212/100,0)))))</f>
        <v>0</v>
      </c>
      <c r="D212" s="145"/>
      <c r="E212" s="146"/>
      <c r="F212" s="147">
        <f>IF(AND(D212="G",E212="S"),ROUND(SUM($L$6:$L211)*H212/100,-2),IF(AND(D212="R",E212="S"),ROUND(SUM(N$6:N211)*H212/100,-2),IF(AND(D212="C",E212="S"),ROUND(SUM(P$6:P211)*H212/100,-2),IF(AND(D212="L",E212="S"),ROUND(SUM(R$6:R211)*H212/100,-2),IF(AND(D212="O",E212="S"),ROUND(SUM(T$6:T211)*H212/100,-2),IF(AND(D212="V",E212="S"),ROUND(SUM(V$6:V211)*H212/100,-2),IF(AND(D212="G",E212="Z"),ABS(ROUND(SUM(K$6:K211)*H212/100,-2)),IF(AND(D212="R",E212="Z"),ABS(ROUND(SUM(M$6:M211)*H212/100,-2)),IF(AND(D212="C",E212="Z"),ABS(ROUND(SUM(O$6:O211)*H212/100,-2)),IF(AND(D212="L",E212="Z"),ABS(ROUND(SUM(Q$6:Q211)*H212/100,-2)),IF(AND(D212="O",E212="Z"),ABS(ROUND(SUM(S$6:S211)*H212/100,-2)),IF(AND(D212="V",E212="Z"),ABS(ROUND(SUM(U$6:U211)*H212/100,-2)),IF(E212="X",ABS(ROUND(SUM(I$6:I211)*H212/100,-2)),IF(AND(D212="B",E212="H"),80000,0))))))))))))))</f>
        <v>0</v>
      </c>
      <c r="G212" s="148"/>
      <c r="H212" s="149">
        <f>IF(AND(E211="S"),H210,H211)</f>
        <v>5</v>
      </c>
      <c r="I212" s="144">
        <f>IF(AND($D212="S",$E212="H"),-$F212,IF(AND($D212="S",$E212="T"),$F212,0))</f>
        <v>0</v>
      </c>
      <c r="J212" s="150">
        <f>IF(AND($D212="S",OR($E212="Ü",$E212="T",$E212="A",$E212="D")),-$F212,IF(AND($G212="S",$E212="Ü"),$F212,IF(E212="S",$F212,IF(AND(D212="S",E212="H"),$F212*(100-H212)/100,IF(E212="X",-F212,0)))))</f>
        <v>0</v>
      </c>
      <c r="K212" s="151">
        <f>IF(AND($D212="G",$E212="H"),-$F212,IF(AND($D212="G",$E212="T"),$F212,0))</f>
        <v>0</v>
      </c>
      <c r="L212" s="152">
        <f>IF(AND($D212="G",$E212="H"),$F212,IF(AND($D212="G",NOT($E212="H")),-$F212,IF($G212="G",$F212,IF(AND($E212="B",NOT($D212="G")),$F212/($G$1-1),IF($E212="X",$F212*X212,0)))))</f>
        <v>0</v>
      </c>
      <c r="M212" s="153">
        <f>IF(AND($D212="R",$E212="H"),-$F212,IF(AND($D212="R",$E212="T"),$F212,0))</f>
        <v>0</v>
      </c>
      <c r="N212" s="152">
        <f>IF(AND($D212="R",$E212="H"),$F212,IF(AND($D212="R",NOT($E212="H")),-$F212,IF($G212="R",$F212,IF(AND($E212="B",NOT($D212="R")),$F212/($G$1-1),IF($E212="X",$F212*Y212,0)))))</f>
        <v>0</v>
      </c>
      <c r="O212" s="153">
        <f>IF(AND($D212="C",$E212="H"),-$F212,IF(AND($D212="C",$E212="T"),$F212,0))</f>
        <v>0</v>
      </c>
      <c r="P212" s="152">
        <f>IF($G$1&lt;3,0,IF(AND($D212="C",$E212="H"),$F212,IF(AND($D212="C",NOT($E212="H")),-$F212,IF($G212="C",$F212,IF(AND($E212="B",NOT($D212="C")),$F212/($G$1-1),IF($E212="X",$F212*Z212,0))))))</f>
        <v>0</v>
      </c>
      <c r="Q212" s="153">
        <f>IF(AND($D212="L",$E212="H"),-$F212,IF(AND($D212="L",$E212="T"),$F212,0))</f>
        <v>0</v>
      </c>
      <c r="R212" s="152">
        <f>IF($G$1&lt;4,0,IF(AND($D212="L",$E212="H"),$F212,IF(AND($D212="L",NOT($E212="H")),-$F212,IF($G212="L",$F212,IF(AND($E212="B",NOT($D212="L")),$F212/($G$1-1),IF($E212="X",$F212*AA212,0))))))</f>
        <v>0</v>
      </c>
      <c r="S212" s="153">
        <f>IF(AND($D212="O",$E212="H"),-$F212,IF(AND($D212="O",$E212="T"),$F212,0))</f>
        <v>0</v>
      </c>
      <c r="T212" s="152">
        <f>IF($G$1&lt;5,0,IF(AND($D212="O",$E212="H"),$F212,IF(AND($D212="O",NOT($E212="H")),-$F212,IF($G212="O",$F212,IF(AND($E212="B",NOT($D212="O")),$F212/($G$1-1),IF($E212="X",$F212*AB212,0))))))</f>
        <v>0</v>
      </c>
      <c r="U212" s="153">
        <f>IF(AND($D212="V",$E212="H"),-$F212,IF(AND($D212="V",$E212="T"),$F212,0))</f>
        <v>0</v>
      </c>
      <c r="V212" s="152">
        <f>IF($G$1&lt;6,0,IF(AND($D212="V",$E212="H"),$F212,IF(AND($D212="V",NOT($E212="H")),-$F212,IF($G212="V",$F212,IF(AND($E212="B",NOT($D212="V")),$F212/($G$1-1),IF($E212="X",($F212*AC212)-#REF!,0))))))</f>
        <v>0</v>
      </c>
      <c r="W212" s="154">
        <f>IF(AND(D212="S",E212="H"),1,IF(AND(D212="B",E212="H"),2,IF(AND(D212="G",E212="A"),3,IF(AND(D212="G",E212="D"),4,IF(AND(D212="R",E212="A"),5,IF(AND(D212="R",E212="D"),6,IF(AND(D212="C",E212="A"),7,IF(AND(D212="C",E212="D"),8,IF(AND(D212="L",E212="A"),9,IF(AND(D212="L",E212="D"),10,IF(AND(D212="O",E212="A"),11,IF(AND(D212="O",E212="D"),12,IF(AND(D212="V",E212="A"),13,IF(AND(D212="V",E212="D"),14,0))))))))))))))</f>
        <v>0</v>
      </c>
      <c r="X212" s="155">
        <f>IF(NOT(SUMIF($W$6:$W212,1,$I$6:$I212)=0),(SUMIF($W$6:$W212,3,$F$6:$F212)-SUMIF($AE$6:$AE212,3,$F$6:$F212))/ABS(SUMIF($W$6:$W212,1,$I$6:$I212)),0)</f>
        <v>0</v>
      </c>
      <c r="Y212" s="155">
        <f>IF(NOT(SUMIF($W$6:$W212,1,$I$6:$I212)=0),(SUMIF($W$6:$W212,5,$F$6:$F212)-SUMIF($AE$6:$AE212,5,$F$6:$F212))/ABS(SUMIF($W$6:$W212,1,$I$6:$I212)),0)</f>
        <v>0</v>
      </c>
      <c r="Z212" s="155">
        <f>IF(NOT(SUMIF($W$6:$W212,1,$I$6:$I212)=0),(SUMIF($W$6:$W212,7,$F$6:$F212)-SUMIF($AE$6:$AE212,7,$F$6:$F212))/ABS(SUMIF($W$6:$W212,1,$I$6:$I212)),0)</f>
        <v>0</v>
      </c>
      <c r="AA212" s="155">
        <f>IF(NOT(SUMIF($W$6:$W212,1,$I$6:$I212)=0),(SUMIF($W$6:$W212,9,$F$6:$F212)-SUMIF($AE$6:$AE212,9,$F$6:$F212))/ABS(SUMIF($W$6:$W212,1,$I$6:$I212)),0)</f>
        <v>0</v>
      </c>
      <c r="AB212" s="155">
        <f>IF(NOT(SUMIF($W$6:$W212,1,$I$6:$I212)=0),(SUMIF($W$6:$W212,11,$F$6:$F212)-SUMIF($AE$6:$AE212,11,$F$6:$F212))/ABS(SUMIF($W$6:$W212,1,$I$6:$I212)),0)</f>
        <v>0</v>
      </c>
      <c r="AC212" s="155">
        <f>IF(NOT(SUMIF($W$6:$W212,1,$I$6:$I212)=0),(SUMIF($W$6:$W212,13,$F$6:$F212)-SUMIF($AE$6:$AE212,13,$F$6:$F212))/ABS(SUMIF($W$6:$W212,1,$I$6:$I212)),0)</f>
        <v>0</v>
      </c>
      <c r="AD212" s="155">
        <f>IF(SUM($W$6:$W212)+SUM($AE$6:$AE212)=0,0,1-X212-Y212-Z212-AA212-AB212-AC212)</f>
        <v>0</v>
      </c>
      <c r="AE212" s="156">
        <f>IF(AND($D212="S",$E212="T"),1,IF(AND($D212="B",$E212="A"),2,IF(AND($G212="G",$E212="A"),3,IF(AND($G212="G",$E212="D"),4,IF(AND($G212="R",$E212="A"),5,IF(AND($G212="R",$E212="D"),6,IF(AND($G212="C",$E212="A"),7,IF(AND($G212="C",$E212="D"),8,IF(AND($G212="L",$E212="A"),9,IF(AND($G212="L",$E212="D"),10,IF(AND($G212="O",$E212="A"),11,IF(AND($G212="O",$E212="D"),12,IF(AND($G212="V",$E212="A"),13,IF(AND($G212="V",$E212="D"),14,IF(AND($E212="A",$G212="B"),15,0)))))))))))))))</f>
        <v>0</v>
      </c>
      <c r="AF212" s="157">
        <f>IF(AND(D212="B",E212="H"),A212,IF(AND(G212="B",OR(E212="A",E212="D")),A212,0))</f>
        <v>0</v>
      </c>
    </row>
    <row r="213" ht="12.7" customHeight="1">
      <c r="A213" s="143">
        <f>IF($E213="H",-$F213,IF($E213="T",$F213,IF(AND($E213="A",$G213="B"),$F213,IF(AND(E213="D",G213="B"),F213*0.8,0))))</f>
        <v>0</v>
      </c>
      <c r="B213" s="144">
        <f>$B212-$A213</f>
        <v>0</v>
      </c>
      <c r="C213" s="144">
        <f>IF(OR($E213="Z",AND($E213="H",$D213="B")),$F213,IF(AND($D213="B",$E213="Ü"),-$F213,IF($E213="X",$F213*$AD213,IF(AND(E213="D",G213="B"),F213*0.2,IF(AND(D213="S",E213="H"),$F213*H213/100,0)))))</f>
        <v>0</v>
      </c>
      <c r="D213" s="145"/>
      <c r="E213" s="146"/>
      <c r="F213" s="147">
        <f>IF(AND(D213="G",E213="S"),ROUND(SUM($L$6:$L212)*H213/100,-2),IF(AND(D213="R",E213="S"),ROUND(SUM(N$6:N212)*H213/100,-2),IF(AND(D213="C",E213="S"),ROUND(SUM(P$6:P212)*H213/100,-2),IF(AND(D213="L",E213="S"),ROUND(SUM(R$6:R212)*H213/100,-2),IF(AND(D213="O",E213="S"),ROUND(SUM(T$6:T212)*H213/100,-2),IF(AND(D213="V",E213="S"),ROUND(SUM(V$6:V212)*H213/100,-2),IF(AND(D213="G",E213="Z"),ABS(ROUND(SUM(K$6:K212)*H213/100,-2)),IF(AND(D213="R",E213="Z"),ABS(ROUND(SUM(M$6:M212)*H213/100,-2)),IF(AND(D213="C",E213="Z"),ABS(ROUND(SUM(O$6:O212)*H213/100,-2)),IF(AND(D213="L",E213="Z"),ABS(ROUND(SUM(Q$6:Q212)*H213/100,-2)),IF(AND(D213="O",E213="Z"),ABS(ROUND(SUM(S$6:S212)*H213/100,-2)),IF(AND(D213="V",E213="Z"),ABS(ROUND(SUM(U$6:U212)*H213/100,-2)),IF(E213="X",ABS(ROUND(SUM(I$6:I212)*H213/100,-2)),IF(AND(D213="B",E213="H"),80000,0))))))))))))))</f>
        <v>0</v>
      </c>
      <c r="G213" s="148"/>
      <c r="H213" s="149">
        <f>IF(AND(E212="S"),H211,H212)</f>
        <v>5</v>
      </c>
      <c r="I213" s="144">
        <f>IF(AND($D213="S",$E213="H"),-$F213,IF(AND($D213="S",$E213="T"),$F213,0))</f>
        <v>0</v>
      </c>
      <c r="J213" s="150">
        <f>IF(AND($D213="S",OR($E213="Ü",$E213="T",$E213="A",$E213="D")),-$F213,IF(AND($G213="S",$E213="Ü"),$F213,IF(E213="S",$F213,IF(AND(D213="S",E213="H"),$F213*(100-H213)/100,IF(E213="X",-F213,0)))))</f>
        <v>0</v>
      </c>
      <c r="K213" s="151">
        <f>IF(AND($D213="G",$E213="H"),-$F213,IF(AND($D213="G",$E213="T"),$F213,0))</f>
        <v>0</v>
      </c>
      <c r="L213" s="152">
        <f>IF(AND($D213="G",$E213="H"),$F213,IF(AND($D213="G",NOT($E213="H")),-$F213,IF($G213="G",$F213,IF(AND($E213="B",NOT($D213="G")),$F213/($G$1-1),IF($E213="X",$F213*X213,0)))))</f>
        <v>0</v>
      </c>
      <c r="M213" s="153">
        <f>IF(AND($D213="R",$E213="H"),-$F213,IF(AND($D213="R",$E213="T"),$F213,0))</f>
        <v>0</v>
      </c>
      <c r="N213" s="152">
        <f>IF(AND($D213="R",$E213="H"),$F213,IF(AND($D213="R",NOT($E213="H")),-$F213,IF($G213="R",$F213,IF(AND($E213="B",NOT($D213="R")),$F213/($G$1-1),IF($E213="X",$F213*Y213,0)))))</f>
        <v>0</v>
      </c>
      <c r="O213" s="153">
        <f>IF(AND($D213="C",$E213="H"),-$F213,IF(AND($D213="C",$E213="T"),$F213,0))</f>
        <v>0</v>
      </c>
      <c r="P213" s="152">
        <f>IF($G$1&lt;3,0,IF(AND($D213="C",$E213="H"),$F213,IF(AND($D213="C",NOT($E213="H")),-$F213,IF($G213="C",$F213,IF(AND($E213="B",NOT($D213="C")),$F213/($G$1-1),IF($E213="X",$F213*Z213,0))))))</f>
        <v>0</v>
      </c>
      <c r="Q213" s="153">
        <f>IF(AND($D213="L",$E213="H"),-$F213,IF(AND($D213="L",$E213="T"),$F213,0))</f>
        <v>0</v>
      </c>
      <c r="R213" s="152">
        <f>IF($G$1&lt;4,0,IF(AND($D213="L",$E213="H"),$F213,IF(AND($D213="L",NOT($E213="H")),-$F213,IF($G213="L",$F213,IF(AND($E213="B",NOT($D213="L")),$F213/($G$1-1),IF($E213="X",$F213*AA213,0))))))</f>
        <v>0</v>
      </c>
      <c r="S213" s="153">
        <f>IF(AND($D213="O",$E213="H"),-$F213,IF(AND($D213="O",$E213="T"),$F213,0))</f>
        <v>0</v>
      </c>
      <c r="T213" s="152">
        <f>IF($G$1&lt;5,0,IF(AND($D213="O",$E213="H"),$F213,IF(AND($D213="O",NOT($E213="H")),-$F213,IF($G213="O",$F213,IF(AND($E213="B",NOT($D213="O")),$F213/($G$1-1),IF($E213="X",$F213*AB213,0))))))</f>
        <v>0</v>
      </c>
      <c r="U213" s="153">
        <f>IF(AND($D213="V",$E213="H"),-$F213,IF(AND($D213="V",$E213="T"),$F213,0))</f>
        <v>0</v>
      </c>
      <c r="V213" s="152">
        <f>IF($G$1&lt;6,0,IF(AND($D213="V",$E213="H"),$F213,IF(AND($D213="V",NOT($E213="H")),-$F213,IF($G213="V",$F213,IF(AND($E213="B",NOT($D213="V")),$F213/($G$1-1),IF($E213="X",($F213*AC213)-#REF!,0))))))</f>
        <v>0</v>
      </c>
      <c r="W213" s="158">
        <f>IF(AND(D213="S",E213="H"),1,IF(AND(D213="B",E213="H"),2,IF(AND(D213="G",E213="A"),3,IF(AND(D213="G",E213="D"),4,IF(AND(D213="R",E213="A"),5,IF(AND(D213="R",E213="D"),6,IF(AND(D213="C",E213="A"),7,IF(AND(D213="C",E213="D"),8,IF(AND(D213="L",E213="A"),9,IF(AND(D213="L",E213="D"),10,IF(AND(D213="O",E213="A"),11,IF(AND(D213="O",E213="D"),12,IF(AND(D213="V",E213="A"),13,IF(AND(D213="V",E213="D"),14,0))))))))))))))</f>
        <v>0</v>
      </c>
      <c r="X213" s="159">
        <f>IF(NOT(SUMIF($W$6:$W213,1,$I$6:$I213)=0),(SUMIF($W$6:$W213,3,$F$6:$F213)-SUMIF($AE$6:$AE213,3,$F$6:$F213))/ABS(SUMIF($W$6:$W213,1,$I$6:$I213)),0)</f>
        <v>0</v>
      </c>
      <c r="Y213" s="159">
        <f>IF(NOT(SUMIF($W$6:$W213,1,$I$6:$I213)=0),(SUMIF($W$6:$W213,5,$F$6:$F213)-SUMIF($AE$6:$AE213,5,$F$6:$F213))/ABS(SUMIF($W$6:$W213,1,$I$6:$I213)),0)</f>
        <v>0</v>
      </c>
      <c r="Z213" s="159">
        <f>IF(NOT(SUMIF($W$6:$W213,1,$I$6:$I213)=0),(SUMIF($W$6:$W213,7,$F$6:$F213)-SUMIF($AE$6:$AE213,7,$F$6:$F213))/ABS(SUMIF($W$6:$W213,1,$I$6:$I213)),0)</f>
        <v>0</v>
      </c>
      <c r="AA213" s="159">
        <f>IF(NOT(SUMIF($W$6:$W213,1,$I$6:$I213)=0),(SUMIF($W$6:$W213,9,$F$6:$F213)-SUMIF($AE$6:$AE213,9,$F$6:$F213))/ABS(SUMIF($W$6:$W213,1,$I$6:$I213)),0)</f>
        <v>0</v>
      </c>
      <c r="AB213" s="159">
        <f>IF(NOT(SUMIF($W$6:$W213,1,$I$6:$I213)=0),(SUMIF($W$6:$W213,11,$F$6:$F213)-SUMIF($AE$6:$AE213,11,$F$6:$F213))/ABS(SUMIF($W$6:$W213,1,$I$6:$I213)),0)</f>
        <v>0</v>
      </c>
      <c r="AC213" s="159">
        <f>IF(NOT(SUMIF($W$6:$W213,1,$I$6:$I213)=0),(SUMIF($W$6:$W213,13,$F$6:$F213)-SUMIF($AE$6:$AE213,13,$F$6:$F213))/ABS(SUMIF($W$6:$W213,1,$I$6:$I213)),0)</f>
        <v>0</v>
      </c>
      <c r="AD213" s="159">
        <f>IF(SUM($W$6:$W213)+SUM($AE$6:$AE213)=0,0,1-X213-Y213-Z213-AA213-AB213-AC213)</f>
        <v>0</v>
      </c>
      <c r="AE213" s="160">
        <f>IF(AND($D213="S",$E213="T"),1,IF(AND($D213="B",$E213="A"),2,IF(AND($G213="G",$E213="A"),3,IF(AND($G213="G",$E213="D"),4,IF(AND($G213="R",$E213="A"),5,IF(AND($G213="R",$E213="D"),6,IF(AND($G213="C",$E213="A"),7,IF(AND($G213="C",$E213="D"),8,IF(AND($G213="L",$E213="A"),9,IF(AND($G213="L",$E213="D"),10,IF(AND($G213="O",$E213="A"),11,IF(AND($G213="O",$E213="D"),12,IF(AND($G213="V",$E213="A"),13,IF(AND($G213="V",$E213="D"),14,IF(AND($E213="A",$G213="B"),15,0)))))))))))))))</f>
        <v>0</v>
      </c>
      <c r="AF213" s="161">
        <f>IF(AND(D213="B",E213="H"),A213,IF(AND(G213="B",OR(E213="A",E213="D")),A213,0))</f>
        <v>0</v>
      </c>
    </row>
    <row r="214" ht="12.7" customHeight="1">
      <c r="A214" s="143">
        <f>IF($E214="H",-$F214,IF($E214="T",$F214,IF(AND($E214="A",$G214="B"),$F214,IF(AND(E214="D",G214="B"),F214*0.8,0))))</f>
        <v>0</v>
      </c>
      <c r="B214" s="144">
        <f>$B213-$A214</f>
        <v>0</v>
      </c>
      <c r="C214" s="144">
        <f>IF(OR($E214="Z",AND($E214="H",$D214="B")),$F214,IF(AND($D214="B",$E214="Ü"),-$F214,IF($E214="X",$F214*$AD214,IF(AND(E214="D",G214="B"),F214*0.2,IF(AND(D214="S",E214="H"),$F214*H214/100,0)))))</f>
        <v>0</v>
      </c>
      <c r="D214" s="145"/>
      <c r="E214" s="146"/>
      <c r="F214" s="147">
        <f>IF(AND(D214="G",E214="S"),ROUND(SUM($L$6:$L213)*H214/100,-2),IF(AND(D214="R",E214="S"),ROUND(SUM(N$6:N213)*H214/100,-2),IF(AND(D214="C",E214="S"),ROUND(SUM(P$6:P213)*H214/100,-2),IF(AND(D214="L",E214="S"),ROUND(SUM(R$6:R213)*H214/100,-2),IF(AND(D214="O",E214="S"),ROUND(SUM(T$6:T213)*H214/100,-2),IF(AND(D214="V",E214="S"),ROUND(SUM(V$6:V213)*H214/100,-2),IF(AND(D214="G",E214="Z"),ABS(ROUND(SUM(K$6:K213)*H214/100,-2)),IF(AND(D214="R",E214="Z"),ABS(ROUND(SUM(M$6:M213)*H214/100,-2)),IF(AND(D214="C",E214="Z"),ABS(ROUND(SUM(O$6:O213)*H214/100,-2)),IF(AND(D214="L",E214="Z"),ABS(ROUND(SUM(Q$6:Q213)*H214/100,-2)),IF(AND(D214="O",E214="Z"),ABS(ROUND(SUM(S$6:S213)*H214/100,-2)),IF(AND(D214="V",E214="Z"),ABS(ROUND(SUM(U$6:U213)*H214/100,-2)),IF(E214="X",ABS(ROUND(SUM(I$6:I213)*H214/100,-2)),IF(AND(D214="B",E214="H"),80000,0))))))))))))))</f>
        <v>0</v>
      </c>
      <c r="G214" s="148"/>
      <c r="H214" s="149">
        <f>IF(AND(E213="S"),H212,H213)</f>
        <v>5</v>
      </c>
      <c r="I214" s="144">
        <f>IF(AND($D214="S",$E214="H"),-$F214,IF(AND($D214="S",$E214="T"),$F214,0))</f>
        <v>0</v>
      </c>
      <c r="J214" s="150">
        <f>IF(AND($D214="S",OR($E214="Ü",$E214="T",$E214="A",$E214="D")),-$F214,IF(AND($G214="S",$E214="Ü"),$F214,IF(E214="S",$F214,IF(AND(D214="S",E214="H"),$F214*(100-H214)/100,IF(E214="X",-F214,0)))))</f>
        <v>0</v>
      </c>
      <c r="K214" s="151">
        <f>IF(AND($D214="G",$E214="H"),-$F214,IF(AND($D214="G",$E214="T"),$F214,0))</f>
        <v>0</v>
      </c>
      <c r="L214" s="152">
        <f>IF(AND($D214="G",$E214="H"),$F214,IF(AND($D214="G",NOT($E214="H")),-$F214,IF($G214="G",$F214,IF(AND($E214="B",NOT($D214="G")),$F214/($G$1-1),IF($E214="X",$F214*X214,0)))))</f>
        <v>0</v>
      </c>
      <c r="M214" s="153">
        <f>IF(AND($D214="R",$E214="H"),-$F214,IF(AND($D214="R",$E214="T"),$F214,0))</f>
        <v>0</v>
      </c>
      <c r="N214" s="152">
        <f>IF(AND($D214="R",$E214="H"),$F214,IF(AND($D214="R",NOT($E214="H")),-$F214,IF($G214="R",$F214,IF(AND($E214="B",NOT($D214="R")),$F214/($G$1-1),IF($E214="X",$F214*Y214,0)))))</f>
        <v>0</v>
      </c>
      <c r="O214" s="153">
        <f>IF(AND($D214="C",$E214="H"),-$F214,IF(AND($D214="C",$E214="T"),$F214,0))</f>
        <v>0</v>
      </c>
      <c r="P214" s="152">
        <f>IF($G$1&lt;3,0,IF(AND($D214="C",$E214="H"),$F214,IF(AND($D214="C",NOT($E214="H")),-$F214,IF($G214="C",$F214,IF(AND($E214="B",NOT($D214="C")),$F214/($G$1-1),IF($E214="X",$F214*Z214,0))))))</f>
        <v>0</v>
      </c>
      <c r="Q214" s="153">
        <f>IF(AND($D214="L",$E214="H"),-$F214,IF(AND($D214="L",$E214="T"),$F214,0))</f>
        <v>0</v>
      </c>
      <c r="R214" s="152">
        <f>IF($G$1&lt;4,0,IF(AND($D214="L",$E214="H"),$F214,IF(AND($D214="L",NOT($E214="H")),-$F214,IF($G214="L",$F214,IF(AND($E214="B",NOT($D214="L")),$F214/($G$1-1),IF($E214="X",$F214*AA214,0))))))</f>
        <v>0</v>
      </c>
      <c r="S214" s="153">
        <f>IF(AND($D214="O",$E214="H"),-$F214,IF(AND($D214="O",$E214="T"),$F214,0))</f>
        <v>0</v>
      </c>
      <c r="T214" s="152">
        <f>IF($G$1&lt;5,0,IF(AND($D214="O",$E214="H"),$F214,IF(AND($D214="O",NOT($E214="H")),-$F214,IF($G214="O",$F214,IF(AND($E214="B",NOT($D214="O")),$F214/($G$1-1),IF($E214="X",$F214*AB214,0))))))</f>
        <v>0</v>
      </c>
      <c r="U214" s="153">
        <f>IF(AND($D214="V",$E214="H"),-$F214,IF(AND($D214="V",$E214="T"),$F214,0))</f>
        <v>0</v>
      </c>
      <c r="V214" s="152">
        <f>IF($G$1&lt;6,0,IF(AND($D214="V",$E214="H"),$F214,IF(AND($D214="V",NOT($E214="H")),-$F214,IF($G214="V",$F214,IF(AND($E214="B",NOT($D214="V")),$F214/($G$1-1),IF($E214="X",($F214*AC214)-#REF!,0))))))</f>
        <v>0</v>
      </c>
      <c r="W214" s="154">
        <f>IF(AND(D214="S",E214="H"),1,IF(AND(D214="B",E214="H"),2,IF(AND(D214="G",E214="A"),3,IF(AND(D214="G",E214="D"),4,IF(AND(D214="R",E214="A"),5,IF(AND(D214="R",E214="D"),6,IF(AND(D214="C",E214="A"),7,IF(AND(D214="C",E214="D"),8,IF(AND(D214="L",E214="A"),9,IF(AND(D214="L",E214="D"),10,IF(AND(D214="O",E214="A"),11,IF(AND(D214="O",E214="D"),12,IF(AND(D214="V",E214="A"),13,IF(AND(D214="V",E214="D"),14,0))))))))))))))</f>
        <v>0</v>
      </c>
      <c r="X214" s="155">
        <f>IF(NOT(SUMIF($W$6:$W214,1,$I$6:$I214)=0),(SUMIF($W$6:$W214,3,$F$6:$F214)-SUMIF($AE$6:$AE214,3,$F$6:$F214))/ABS(SUMIF($W$6:$W214,1,$I$6:$I214)),0)</f>
        <v>0</v>
      </c>
      <c r="Y214" s="155">
        <f>IF(NOT(SUMIF($W$6:$W214,1,$I$6:$I214)=0),(SUMIF($W$6:$W214,5,$F$6:$F214)-SUMIF($AE$6:$AE214,5,$F$6:$F214))/ABS(SUMIF($W$6:$W214,1,$I$6:$I214)),0)</f>
        <v>0</v>
      </c>
      <c r="Z214" s="155">
        <f>IF(NOT(SUMIF($W$6:$W214,1,$I$6:$I214)=0),(SUMIF($W$6:$W214,7,$F$6:$F214)-SUMIF($AE$6:$AE214,7,$F$6:$F214))/ABS(SUMIF($W$6:$W214,1,$I$6:$I214)),0)</f>
        <v>0</v>
      </c>
      <c r="AA214" s="155">
        <f>IF(NOT(SUMIF($W$6:$W214,1,$I$6:$I214)=0),(SUMIF($W$6:$W214,9,$F$6:$F214)-SUMIF($AE$6:$AE214,9,$F$6:$F214))/ABS(SUMIF($W$6:$W214,1,$I$6:$I214)),0)</f>
        <v>0</v>
      </c>
      <c r="AB214" s="155">
        <f>IF(NOT(SUMIF($W$6:$W214,1,$I$6:$I214)=0),(SUMIF($W$6:$W214,11,$F$6:$F214)-SUMIF($AE$6:$AE214,11,$F$6:$F214))/ABS(SUMIF($W$6:$W214,1,$I$6:$I214)),0)</f>
        <v>0</v>
      </c>
      <c r="AC214" s="155">
        <f>IF(NOT(SUMIF($W$6:$W214,1,$I$6:$I214)=0),(SUMIF($W$6:$W214,13,$F$6:$F214)-SUMIF($AE$6:$AE214,13,$F$6:$F214))/ABS(SUMIF($W$6:$W214,1,$I$6:$I214)),0)</f>
        <v>0</v>
      </c>
      <c r="AD214" s="155">
        <f>IF(SUM($W$6:$W214)+SUM($AE$6:$AE214)=0,0,1-X214-Y214-Z214-AA214-AB214-AC214)</f>
        <v>0</v>
      </c>
      <c r="AE214" s="156">
        <f>IF(AND($D214="S",$E214="T"),1,IF(AND($D214="B",$E214="A"),2,IF(AND($G214="G",$E214="A"),3,IF(AND($G214="G",$E214="D"),4,IF(AND($G214="R",$E214="A"),5,IF(AND($G214="R",$E214="D"),6,IF(AND($G214="C",$E214="A"),7,IF(AND($G214="C",$E214="D"),8,IF(AND($G214="L",$E214="A"),9,IF(AND($G214="L",$E214="D"),10,IF(AND($G214="O",$E214="A"),11,IF(AND($G214="O",$E214="D"),12,IF(AND($G214="V",$E214="A"),13,IF(AND($G214="V",$E214="D"),14,IF(AND($E214="A",$G214="B"),15,0)))))))))))))))</f>
        <v>0</v>
      </c>
      <c r="AF214" s="157">
        <f>IF(AND(D214="B",E214="H"),A214,IF(AND(G214="B",OR(E214="A",E214="D")),A214,0))</f>
        <v>0</v>
      </c>
    </row>
    <row r="215" ht="12.7" customHeight="1">
      <c r="A215" s="143">
        <f>IF($E215="H",-$F215,IF($E215="T",$F215,IF(AND($E215="A",$G215="B"),$F215,IF(AND(E215="D",G215="B"),F215*0.8,0))))</f>
        <v>0</v>
      </c>
      <c r="B215" s="144">
        <f>$B214-$A215</f>
        <v>0</v>
      </c>
      <c r="C215" s="144">
        <f>IF(OR($E215="Z",AND($E215="H",$D215="B")),$F215,IF(AND($D215="B",$E215="Ü"),-$F215,IF($E215="X",$F215*$AD215,IF(AND(E215="D",G215="B"),F215*0.2,IF(AND(D215="S",E215="H"),$F215*H215/100,0)))))</f>
        <v>0</v>
      </c>
      <c r="D215" s="145"/>
      <c r="E215" s="146"/>
      <c r="F215" s="147">
        <f>IF(AND(D215="G",E215="S"),ROUND(SUM($L$6:$L214)*H215/100,-2),IF(AND(D215="R",E215="S"),ROUND(SUM(N$6:N214)*H215/100,-2),IF(AND(D215="C",E215="S"),ROUND(SUM(P$6:P214)*H215/100,-2),IF(AND(D215="L",E215="S"),ROUND(SUM(R$6:R214)*H215/100,-2),IF(AND(D215="O",E215="S"),ROUND(SUM(T$6:T214)*H215/100,-2),IF(AND(D215="V",E215="S"),ROUND(SUM(V$6:V214)*H215/100,-2),IF(AND(D215="G",E215="Z"),ABS(ROUND(SUM(K$6:K214)*H215/100,-2)),IF(AND(D215="R",E215="Z"),ABS(ROUND(SUM(M$6:M214)*H215/100,-2)),IF(AND(D215="C",E215="Z"),ABS(ROUND(SUM(O$6:O214)*H215/100,-2)),IF(AND(D215="L",E215="Z"),ABS(ROUND(SUM(Q$6:Q214)*H215/100,-2)),IF(AND(D215="O",E215="Z"),ABS(ROUND(SUM(S$6:S214)*H215/100,-2)),IF(AND(D215="V",E215="Z"),ABS(ROUND(SUM(U$6:U214)*H215/100,-2)),IF(E215="X",ABS(ROUND(SUM(I$6:I214)*H215/100,-2)),IF(AND(D215="B",E215="H"),80000,0))))))))))))))</f>
        <v>0</v>
      </c>
      <c r="G215" s="148"/>
      <c r="H215" s="149">
        <f>IF(AND(E214="S"),H213,H214)</f>
        <v>5</v>
      </c>
      <c r="I215" s="144">
        <f>IF(AND($D215="S",$E215="H"),-$F215,IF(AND($D215="S",$E215="T"),$F215,0))</f>
        <v>0</v>
      </c>
      <c r="J215" s="150">
        <f>IF(AND($D215="S",OR($E215="Ü",$E215="T",$E215="A",$E215="D")),-$F215,IF(AND($G215="S",$E215="Ü"),$F215,IF(E215="S",$F215,IF(AND(D215="S",E215="H"),$F215*(100-H215)/100,IF(E215="X",-F215,0)))))</f>
        <v>0</v>
      </c>
      <c r="K215" s="151">
        <f>IF(AND($D215="G",$E215="H"),-$F215,IF(AND($D215="G",$E215="T"),$F215,0))</f>
        <v>0</v>
      </c>
      <c r="L215" s="152">
        <f>IF(AND($D215="G",$E215="H"),$F215,IF(AND($D215="G",NOT($E215="H")),-$F215,IF($G215="G",$F215,IF(AND($E215="B",NOT($D215="G")),$F215/($G$1-1),IF($E215="X",$F215*X215,0)))))</f>
        <v>0</v>
      </c>
      <c r="M215" s="153">
        <f>IF(AND($D215="R",$E215="H"),-$F215,IF(AND($D215="R",$E215="T"),$F215,0))</f>
        <v>0</v>
      </c>
      <c r="N215" s="152">
        <f>IF(AND($D215="R",$E215="H"),$F215,IF(AND($D215="R",NOT($E215="H")),-$F215,IF($G215="R",$F215,IF(AND($E215="B",NOT($D215="R")),$F215/($G$1-1),IF($E215="X",$F215*Y215,0)))))</f>
        <v>0</v>
      </c>
      <c r="O215" s="153">
        <f>IF(AND($D215="C",$E215="H"),-$F215,IF(AND($D215="C",$E215="T"),$F215,0))</f>
        <v>0</v>
      </c>
      <c r="P215" s="152">
        <f>IF($G$1&lt;3,0,IF(AND($D215="C",$E215="H"),$F215,IF(AND($D215="C",NOT($E215="H")),-$F215,IF($G215="C",$F215,IF(AND($E215="B",NOT($D215="C")),$F215/($G$1-1),IF($E215="X",$F215*Z215,0))))))</f>
        <v>0</v>
      </c>
      <c r="Q215" s="153">
        <f>IF(AND($D215="L",$E215="H"),-$F215,IF(AND($D215="L",$E215="T"),$F215,0))</f>
        <v>0</v>
      </c>
      <c r="R215" s="152">
        <f>IF($G$1&lt;4,0,IF(AND($D215="L",$E215="H"),$F215,IF(AND($D215="L",NOT($E215="H")),-$F215,IF($G215="L",$F215,IF(AND($E215="B",NOT($D215="L")),$F215/($G$1-1),IF($E215="X",$F215*AA215,0))))))</f>
        <v>0</v>
      </c>
      <c r="S215" s="153">
        <f>IF(AND($D215="O",$E215="H"),-$F215,IF(AND($D215="O",$E215="T"),$F215,0))</f>
        <v>0</v>
      </c>
      <c r="T215" s="152">
        <f>IF($G$1&lt;5,0,IF(AND($D215="O",$E215="H"),$F215,IF(AND($D215="O",NOT($E215="H")),-$F215,IF($G215="O",$F215,IF(AND($E215="B",NOT($D215="O")),$F215/($G$1-1),IF($E215="X",$F215*AB215,0))))))</f>
        <v>0</v>
      </c>
      <c r="U215" s="153">
        <f>IF(AND($D215="V",$E215="H"),-$F215,IF(AND($D215="V",$E215="T"),$F215,0))</f>
        <v>0</v>
      </c>
      <c r="V215" s="152">
        <f>IF($G$1&lt;6,0,IF(AND($D215="V",$E215="H"),$F215,IF(AND($D215="V",NOT($E215="H")),-$F215,IF($G215="V",$F215,IF(AND($E215="B",NOT($D215="V")),$F215/($G$1-1),IF($E215="X",($F215*AC215)-#REF!,0))))))</f>
        <v>0</v>
      </c>
      <c r="W215" s="158">
        <f>IF(AND(D215="S",E215="H"),1,IF(AND(D215="B",E215="H"),2,IF(AND(D215="G",E215="A"),3,IF(AND(D215="G",E215="D"),4,IF(AND(D215="R",E215="A"),5,IF(AND(D215="R",E215="D"),6,IF(AND(D215="C",E215="A"),7,IF(AND(D215="C",E215="D"),8,IF(AND(D215="L",E215="A"),9,IF(AND(D215="L",E215="D"),10,IF(AND(D215="O",E215="A"),11,IF(AND(D215="O",E215="D"),12,IF(AND(D215="V",E215="A"),13,IF(AND(D215="V",E215="D"),14,0))))))))))))))</f>
        <v>0</v>
      </c>
      <c r="X215" s="159">
        <f>IF(NOT(SUMIF($W$6:$W215,1,$I$6:$I215)=0),(SUMIF($W$6:$W215,3,$F$6:$F215)-SUMIF($AE$6:$AE215,3,$F$6:$F215))/ABS(SUMIF($W$6:$W215,1,$I$6:$I215)),0)</f>
        <v>0</v>
      </c>
      <c r="Y215" s="159">
        <f>IF(NOT(SUMIF($W$6:$W215,1,$I$6:$I215)=0),(SUMIF($W$6:$W215,5,$F$6:$F215)-SUMIF($AE$6:$AE215,5,$F$6:$F215))/ABS(SUMIF($W$6:$W215,1,$I$6:$I215)),0)</f>
        <v>0</v>
      </c>
      <c r="Z215" s="159">
        <f>IF(NOT(SUMIF($W$6:$W215,1,$I$6:$I215)=0),(SUMIF($W$6:$W215,7,$F$6:$F215)-SUMIF($AE$6:$AE215,7,$F$6:$F215))/ABS(SUMIF($W$6:$W215,1,$I$6:$I215)),0)</f>
        <v>0</v>
      </c>
      <c r="AA215" s="159">
        <f>IF(NOT(SUMIF($W$6:$W215,1,$I$6:$I215)=0),(SUMIF($W$6:$W215,9,$F$6:$F215)-SUMIF($AE$6:$AE215,9,$F$6:$F215))/ABS(SUMIF($W$6:$W215,1,$I$6:$I215)),0)</f>
        <v>0</v>
      </c>
      <c r="AB215" s="159">
        <f>IF(NOT(SUMIF($W$6:$W215,1,$I$6:$I215)=0),(SUMIF($W$6:$W215,11,$F$6:$F215)-SUMIF($AE$6:$AE215,11,$F$6:$F215))/ABS(SUMIF($W$6:$W215,1,$I$6:$I215)),0)</f>
        <v>0</v>
      </c>
      <c r="AC215" s="159">
        <f>IF(NOT(SUMIF($W$6:$W215,1,$I$6:$I215)=0),(SUMIF($W$6:$W215,13,$F$6:$F215)-SUMIF($AE$6:$AE215,13,$F$6:$F215))/ABS(SUMIF($W$6:$W215,1,$I$6:$I215)),0)</f>
        <v>0</v>
      </c>
      <c r="AD215" s="159">
        <f>IF(SUM($W$6:$W215)+SUM($AE$6:$AE215)=0,0,1-X215-Y215-Z215-AA215-AB215-AC215)</f>
        <v>0</v>
      </c>
      <c r="AE215" s="160">
        <f>IF(AND($D215="S",$E215="T"),1,IF(AND($D215="B",$E215="A"),2,IF(AND($G215="G",$E215="A"),3,IF(AND($G215="G",$E215="D"),4,IF(AND($G215="R",$E215="A"),5,IF(AND($G215="R",$E215="D"),6,IF(AND($G215="C",$E215="A"),7,IF(AND($G215="C",$E215="D"),8,IF(AND($G215="L",$E215="A"),9,IF(AND($G215="L",$E215="D"),10,IF(AND($G215="O",$E215="A"),11,IF(AND($G215="O",$E215="D"),12,IF(AND($G215="V",$E215="A"),13,IF(AND($G215="V",$E215="D"),14,IF(AND($E215="A",$G215="B"),15,0)))))))))))))))</f>
        <v>0</v>
      </c>
      <c r="AF215" s="161">
        <f>IF(AND(D215="B",E215="H"),A215,IF(AND(G215="B",OR(E215="A",E215="D")),A215,0))</f>
        <v>0</v>
      </c>
    </row>
    <row r="216" ht="12.7" customHeight="1">
      <c r="A216" s="143">
        <f>IF($E216="H",-$F216,IF($E216="T",$F216,IF(AND($E216="A",$G216="B"),$F216,IF(AND(E216="D",G216="B"),F216*0.8,0))))</f>
        <v>0</v>
      </c>
      <c r="B216" s="144">
        <f>$B215-$A216</f>
        <v>0</v>
      </c>
      <c r="C216" s="144">
        <f>IF(OR($E216="Z",AND($E216="H",$D216="B")),$F216,IF(AND($D216="B",$E216="Ü"),-$F216,IF($E216="X",$F216*$AD216,IF(AND(E216="D",G216="B"),F216*0.2,IF(AND(D216="S",E216="H"),$F216*H216/100,0)))))</f>
        <v>0</v>
      </c>
      <c r="D216" s="145"/>
      <c r="E216" s="146"/>
      <c r="F216" s="147">
        <f>IF(AND(D216="G",E216="S"),ROUND(SUM($L$6:$L215)*H216/100,-2),IF(AND(D216="R",E216="S"),ROUND(SUM(N$6:N215)*H216/100,-2),IF(AND(D216="C",E216="S"),ROUND(SUM(P$6:P215)*H216/100,-2),IF(AND(D216="L",E216="S"),ROUND(SUM(R$6:R215)*H216/100,-2),IF(AND(D216="O",E216="S"),ROUND(SUM(T$6:T215)*H216/100,-2),IF(AND(D216="V",E216="S"),ROUND(SUM(V$6:V215)*H216/100,-2),IF(AND(D216="G",E216="Z"),ABS(ROUND(SUM(K$6:K215)*H216/100,-2)),IF(AND(D216="R",E216="Z"),ABS(ROUND(SUM(M$6:M215)*H216/100,-2)),IF(AND(D216="C",E216="Z"),ABS(ROUND(SUM(O$6:O215)*H216/100,-2)),IF(AND(D216="L",E216="Z"),ABS(ROUND(SUM(Q$6:Q215)*H216/100,-2)),IF(AND(D216="O",E216="Z"),ABS(ROUND(SUM(S$6:S215)*H216/100,-2)),IF(AND(D216="V",E216="Z"),ABS(ROUND(SUM(U$6:U215)*H216/100,-2)),IF(E216="X",ABS(ROUND(SUM(I$6:I215)*H216/100,-2)),IF(AND(D216="B",E216="H"),80000,0))))))))))))))</f>
        <v>0</v>
      </c>
      <c r="G216" s="148"/>
      <c r="H216" s="149">
        <f>IF(AND(E215="S"),H214,H215)</f>
        <v>5</v>
      </c>
      <c r="I216" s="144">
        <f>IF(AND($D216="S",$E216="H"),-$F216,IF(AND($D216="S",$E216="T"),$F216,0))</f>
        <v>0</v>
      </c>
      <c r="J216" s="150">
        <f>IF(AND($D216="S",OR($E216="Ü",$E216="T",$E216="A",$E216="D")),-$F216,IF(AND($G216="S",$E216="Ü"),$F216,IF(E216="S",$F216,IF(AND(D216="S",E216="H"),$F216*(100-H216)/100,IF(E216="X",-F216,0)))))</f>
        <v>0</v>
      </c>
      <c r="K216" s="151">
        <f>IF(AND($D216="G",$E216="H"),-$F216,IF(AND($D216="G",$E216="T"),$F216,0))</f>
        <v>0</v>
      </c>
      <c r="L216" s="152">
        <f>IF(AND($D216="G",$E216="H"),$F216,IF(AND($D216="G",NOT($E216="H")),-$F216,IF($G216="G",$F216,IF(AND($E216="B",NOT($D216="G")),$F216/($G$1-1),IF($E216="X",$F216*X216,0)))))</f>
        <v>0</v>
      </c>
      <c r="M216" s="153">
        <f>IF(AND($D216="R",$E216="H"),-$F216,IF(AND($D216="R",$E216="T"),$F216,0))</f>
        <v>0</v>
      </c>
      <c r="N216" s="152">
        <f>IF(AND($D216="R",$E216="H"),$F216,IF(AND($D216="R",NOT($E216="H")),-$F216,IF($G216="R",$F216,IF(AND($E216="B",NOT($D216="R")),$F216/($G$1-1),IF($E216="X",$F216*Y216,0)))))</f>
        <v>0</v>
      </c>
      <c r="O216" s="153">
        <f>IF(AND($D216="C",$E216="H"),-$F216,IF(AND($D216="C",$E216="T"),$F216,0))</f>
        <v>0</v>
      </c>
      <c r="P216" s="152">
        <f>IF($G$1&lt;3,0,IF(AND($D216="C",$E216="H"),$F216,IF(AND($D216="C",NOT($E216="H")),-$F216,IF($G216="C",$F216,IF(AND($E216="B",NOT($D216="C")),$F216/($G$1-1),IF($E216="X",$F216*Z216,0))))))</f>
        <v>0</v>
      </c>
      <c r="Q216" s="153">
        <f>IF(AND($D216="L",$E216="H"),-$F216,IF(AND($D216="L",$E216="T"),$F216,0))</f>
        <v>0</v>
      </c>
      <c r="R216" s="152">
        <f>IF($G$1&lt;4,0,IF(AND($D216="L",$E216="H"),$F216,IF(AND($D216="L",NOT($E216="H")),-$F216,IF($G216="L",$F216,IF(AND($E216="B",NOT($D216="L")),$F216/($G$1-1),IF($E216="X",$F216*AA216,0))))))</f>
        <v>0</v>
      </c>
      <c r="S216" s="153">
        <f>IF(AND($D216="O",$E216="H"),-$F216,IF(AND($D216="O",$E216="T"),$F216,0))</f>
        <v>0</v>
      </c>
      <c r="T216" s="152">
        <f>IF($G$1&lt;5,0,IF(AND($D216="O",$E216="H"),$F216,IF(AND($D216="O",NOT($E216="H")),-$F216,IF($G216="O",$F216,IF(AND($E216="B",NOT($D216="O")),$F216/($G$1-1),IF($E216="X",$F216*AB216,0))))))</f>
        <v>0</v>
      </c>
      <c r="U216" s="153">
        <f>IF(AND($D216="V",$E216="H"),-$F216,IF(AND($D216="V",$E216="T"),$F216,0))</f>
        <v>0</v>
      </c>
      <c r="V216" s="152">
        <f>IF($G$1&lt;6,0,IF(AND($D216="V",$E216="H"),$F216,IF(AND($D216="V",NOT($E216="H")),-$F216,IF($G216="V",$F216,IF(AND($E216="B",NOT($D216="V")),$F216/($G$1-1),IF($E216="X",($F216*AC216)-#REF!,0))))))</f>
        <v>0</v>
      </c>
      <c r="W216" s="154">
        <f>IF(AND(D216="S",E216="H"),1,IF(AND(D216="B",E216="H"),2,IF(AND(D216="G",E216="A"),3,IF(AND(D216="G",E216="D"),4,IF(AND(D216="R",E216="A"),5,IF(AND(D216="R",E216="D"),6,IF(AND(D216="C",E216="A"),7,IF(AND(D216="C",E216="D"),8,IF(AND(D216="L",E216="A"),9,IF(AND(D216="L",E216="D"),10,IF(AND(D216="O",E216="A"),11,IF(AND(D216="O",E216="D"),12,IF(AND(D216="V",E216="A"),13,IF(AND(D216="V",E216="D"),14,0))))))))))))))</f>
        <v>0</v>
      </c>
      <c r="X216" s="155">
        <f>IF(NOT(SUMIF($W$6:$W216,1,$I$6:$I216)=0),(SUMIF($W$6:$W216,3,$F$6:$F216)-SUMIF($AE$6:$AE216,3,$F$6:$F216))/ABS(SUMIF($W$6:$W216,1,$I$6:$I216)),0)</f>
        <v>0</v>
      </c>
      <c r="Y216" s="155">
        <f>IF(NOT(SUMIF($W$6:$W216,1,$I$6:$I216)=0),(SUMIF($W$6:$W216,5,$F$6:$F216)-SUMIF($AE$6:$AE216,5,$F$6:$F216))/ABS(SUMIF($W$6:$W216,1,$I$6:$I216)),0)</f>
        <v>0</v>
      </c>
      <c r="Z216" s="155">
        <f>IF(NOT(SUMIF($W$6:$W216,1,$I$6:$I216)=0),(SUMIF($W$6:$W216,7,$F$6:$F216)-SUMIF($AE$6:$AE216,7,$F$6:$F216))/ABS(SUMIF($W$6:$W216,1,$I$6:$I216)),0)</f>
        <v>0</v>
      </c>
      <c r="AA216" s="155">
        <f>IF(NOT(SUMIF($W$6:$W216,1,$I$6:$I216)=0),(SUMIF($W$6:$W216,9,$F$6:$F216)-SUMIF($AE$6:$AE216,9,$F$6:$F216))/ABS(SUMIF($W$6:$W216,1,$I$6:$I216)),0)</f>
        <v>0</v>
      </c>
      <c r="AB216" s="155">
        <f>IF(NOT(SUMIF($W$6:$W216,1,$I$6:$I216)=0),(SUMIF($W$6:$W216,11,$F$6:$F216)-SUMIF($AE$6:$AE216,11,$F$6:$F216))/ABS(SUMIF($W$6:$W216,1,$I$6:$I216)),0)</f>
        <v>0</v>
      </c>
      <c r="AC216" s="155">
        <f>IF(NOT(SUMIF($W$6:$W216,1,$I$6:$I216)=0),(SUMIF($W$6:$W216,13,$F$6:$F216)-SUMIF($AE$6:$AE216,13,$F$6:$F216))/ABS(SUMIF($W$6:$W216,1,$I$6:$I216)),0)</f>
        <v>0</v>
      </c>
      <c r="AD216" s="155">
        <f>IF(SUM($W$6:$W216)+SUM($AE$6:$AE216)=0,0,1-X216-Y216-Z216-AA216-AB216-AC216)</f>
        <v>0</v>
      </c>
      <c r="AE216" s="156">
        <f>IF(AND($D216="S",$E216="T"),1,IF(AND($D216="B",$E216="A"),2,IF(AND($G216="G",$E216="A"),3,IF(AND($G216="G",$E216="D"),4,IF(AND($G216="R",$E216="A"),5,IF(AND($G216="R",$E216="D"),6,IF(AND($G216="C",$E216="A"),7,IF(AND($G216="C",$E216="D"),8,IF(AND($G216="L",$E216="A"),9,IF(AND($G216="L",$E216="D"),10,IF(AND($G216="O",$E216="A"),11,IF(AND($G216="O",$E216="D"),12,IF(AND($G216="V",$E216="A"),13,IF(AND($G216="V",$E216="D"),14,IF(AND($E216="A",$G216="B"),15,0)))))))))))))))</f>
        <v>0</v>
      </c>
      <c r="AF216" s="157">
        <f>IF(AND(D216="B",E216="H"),A216,IF(AND(G216="B",OR(E216="A",E216="D")),A216,0))</f>
        <v>0</v>
      </c>
    </row>
    <row r="217" ht="12.7" customHeight="1">
      <c r="A217" s="143">
        <f>IF($E217="H",-$F217,IF($E217="T",$F217,IF(AND($E217="A",$G217="B"),$F217,IF(AND(E217="D",G217="B"),F217*0.8,0))))</f>
        <v>0</v>
      </c>
      <c r="B217" s="144">
        <f>$B216-$A217</f>
        <v>0</v>
      </c>
      <c r="C217" s="144">
        <f>IF(OR($E217="Z",AND($E217="H",$D217="B")),$F217,IF(AND($D217="B",$E217="Ü"),-$F217,IF($E217="X",$F217*$AD217,IF(AND(E217="D",G217="B"),F217*0.2,IF(AND(D217="S",E217="H"),$F217*H217/100,0)))))</f>
        <v>0</v>
      </c>
      <c r="D217" s="145"/>
      <c r="E217" s="146"/>
      <c r="F217" s="147">
        <f>IF(AND(D217="G",E217="S"),ROUND(SUM($L$6:$L216)*H217/100,-2),IF(AND(D217="R",E217="S"),ROUND(SUM(N$6:N216)*H217/100,-2),IF(AND(D217="C",E217="S"),ROUND(SUM(P$6:P216)*H217/100,-2),IF(AND(D217="L",E217="S"),ROUND(SUM(R$6:R216)*H217/100,-2),IF(AND(D217="O",E217="S"),ROUND(SUM(T$6:T216)*H217/100,-2),IF(AND(D217="V",E217="S"),ROUND(SUM(V$6:V216)*H217/100,-2),IF(AND(D217="G",E217="Z"),ABS(ROUND(SUM(K$6:K216)*H217/100,-2)),IF(AND(D217="R",E217="Z"),ABS(ROUND(SUM(M$6:M216)*H217/100,-2)),IF(AND(D217="C",E217="Z"),ABS(ROUND(SUM(O$6:O216)*H217/100,-2)),IF(AND(D217="L",E217="Z"),ABS(ROUND(SUM(Q$6:Q216)*H217/100,-2)),IF(AND(D217="O",E217="Z"),ABS(ROUND(SUM(S$6:S216)*H217/100,-2)),IF(AND(D217="V",E217="Z"),ABS(ROUND(SUM(U$6:U216)*H217/100,-2)),IF(E217="X",ABS(ROUND(SUM(I$6:I216)*H217/100,-2)),IF(AND(D217="B",E217="H"),80000,0))))))))))))))</f>
        <v>0</v>
      </c>
      <c r="G217" s="148"/>
      <c r="H217" s="149">
        <f>IF(AND(E216="S"),H215,H216)</f>
        <v>5</v>
      </c>
      <c r="I217" s="144">
        <f>IF(AND($D217="S",$E217="H"),-$F217,IF(AND($D217="S",$E217="T"),$F217,0))</f>
        <v>0</v>
      </c>
      <c r="J217" s="150">
        <f>IF(AND($D217="S",OR($E217="Ü",$E217="T",$E217="A",$E217="D")),-$F217,IF(AND($G217="S",$E217="Ü"),$F217,IF(E217="S",$F217,IF(AND(D217="S",E217="H"),$F217*(100-H217)/100,IF(E217="X",-F217,0)))))</f>
        <v>0</v>
      </c>
      <c r="K217" s="151">
        <f>IF(AND($D217="G",$E217="H"),-$F217,IF(AND($D217="G",$E217="T"),$F217,0))</f>
        <v>0</v>
      </c>
      <c r="L217" s="152">
        <f>IF(AND($D217="G",$E217="H"),$F217,IF(AND($D217="G",NOT($E217="H")),-$F217,IF($G217="G",$F217,IF(AND($E217="B",NOT($D217="G")),$F217/($G$1-1),IF($E217="X",$F217*X217,0)))))</f>
        <v>0</v>
      </c>
      <c r="M217" s="153">
        <f>IF(AND($D217="R",$E217="H"),-$F217,IF(AND($D217="R",$E217="T"),$F217,0))</f>
        <v>0</v>
      </c>
      <c r="N217" s="152">
        <f>IF(AND($D217="R",$E217="H"),$F217,IF(AND($D217="R",NOT($E217="H")),-$F217,IF($G217="R",$F217,IF(AND($E217="B",NOT($D217="R")),$F217/($G$1-1),IF($E217="X",$F217*Y217,0)))))</f>
        <v>0</v>
      </c>
      <c r="O217" s="153">
        <f>IF(AND($D217="C",$E217="H"),-$F217,IF(AND($D217="C",$E217="T"),$F217,0))</f>
        <v>0</v>
      </c>
      <c r="P217" s="152">
        <f>IF($G$1&lt;3,0,IF(AND($D217="C",$E217="H"),$F217,IF(AND($D217="C",NOT($E217="H")),-$F217,IF($G217="C",$F217,IF(AND($E217="B",NOT($D217="C")),$F217/($G$1-1),IF($E217="X",$F217*Z217,0))))))</f>
        <v>0</v>
      </c>
      <c r="Q217" s="153">
        <f>IF(AND($D217="L",$E217="H"),-$F217,IF(AND($D217="L",$E217="T"),$F217,0))</f>
        <v>0</v>
      </c>
      <c r="R217" s="152">
        <f>IF($G$1&lt;4,0,IF(AND($D217="L",$E217="H"),$F217,IF(AND($D217="L",NOT($E217="H")),-$F217,IF($G217="L",$F217,IF(AND($E217="B",NOT($D217="L")),$F217/($G$1-1),IF($E217="X",$F217*AA217,0))))))</f>
        <v>0</v>
      </c>
      <c r="S217" s="153">
        <f>IF(AND($D217="O",$E217="H"),-$F217,IF(AND($D217="O",$E217="T"),$F217,0))</f>
        <v>0</v>
      </c>
      <c r="T217" s="152">
        <f>IF($G$1&lt;5,0,IF(AND($D217="O",$E217="H"),$F217,IF(AND($D217="O",NOT($E217="H")),-$F217,IF($G217="O",$F217,IF(AND($E217="B",NOT($D217="O")),$F217/($G$1-1),IF($E217="X",$F217*AB217,0))))))</f>
        <v>0</v>
      </c>
      <c r="U217" s="153">
        <f>IF(AND($D217="V",$E217="H"),-$F217,IF(AND($D217="V",$E217="T"),$F217,0))</f>
        <v>0</v>
      </c>
      <c r="V217" s="152">
        <f>IF($G$1&lt;6,0,IF(AND($D217="V",$E217="H"),$F217,IF(AND($D217="V",NOT($E217="H")),-$F217,IF($G217="V",$F217,IF(AND($E217="B",NOT($D217="V")),$F217/($G$1-1),IF($E217="X",($F217*AC217)-#REF!,0))))))</f>
        <v>0</v>
      </c>
      <c r="W217" s="158">
        <f>IF(AND(D217="S",E217="H"),1,IF(AND(D217="B",E217="H"),2,IF(AND(D217="G",E217="A"),3,IF(AND(D217="G",E217="D"),4,IF(AND(D217="R",E217="A"),5,IF(AND(D217="R",E217="D"),6,IF(AND(D217="C",E217="A"),7,IF(AND(D217="C",E217="D"),8,IF(AND(D217="L",E217="A"),9,IF(AND(D217="L",E217="D"),10,IF(AND(D217="O",E217="A"),11,IF(AND(D217="O",E217="D"),12,IF(AND(D217="V",E217="A"),13,IF(AND(D217="V",E217="D"),14,0))))))))))))))</f>
        <v>0</v>
      </c>
      <c r="X217" s="159">
        <f>IF(NOT(SUMIF($W$6:$W217,1,$I$6:$I217)=0),(SUMIF($W$6:$W217,3,$F$6:$F217)-SUMIF($AE$6:$AE217,3,$F$6:$F217))/ABS(SUMIF($W$6:$W217,1,$I$6:$I217)),0)</f>
        <v>0</v>
      </c>
      <c r="Y217" s="159">
        <f>IF(NOT(SUMIF($W$6:$W217,1,$I$6:$I217)=0),(SUMIF($W$6:$W217,5,$F$6:$F217)-SUMIF($AE$6:$AE217,5,$F$6:$F217))/ABS(SUMIF($W$6:$W217,1,$I$6:$I217)),0)</f>
        <v>0</v>
      </c>
      <c r="Z217" s="159">
        <f>IF(NOT(SUMIF($W$6:$W217,1,$I$6:$I217)=0),(SUMIF($W$6:$W217,7,$F$6:$F217)-SUMIF($AE$6:$AE217,7,$F$6:$F217))/ABS(SUMIF($W$6:$W217,1,$I$6:$I217)),0)</f>
        <v>0</v>
      </c>
      <c r="AA217" s="159">
        <f>IF(NOT(SUMIF($W$6:$W217,1,$I$6:$I217)=0),(SUMIF($W$6:$W217,9,$F$6:$F217)-SUMIF($AE$6:$AE217,9,$F$6:$F217))/ABS(SUMIF($W$6:$W217,1,$I$6:$I217)),0)</f>
        <v>0</v>
      </c>
      <c r="AB217" s="159">
        <f>IF(NOT(SUMIF($W$6:$W217,1,$I$6:$I217)=0),(SUMIF($W$6:$W217,11,$F$6:$F217)-SUMIF($AE$6:$AE217,11,$F$6:$F217))/ABS(SUMIF($W$6:$W217,1,$I$6:$I217)),0)</f>
        <v>0</v>
      </c>
      <c r="AC217" s="159">
        <f>IF(NOT(SUMIF($W$6:$W217,1,$I$6:$I217)=0),(SUMIF($W$6:$W217,13,$F$6:$F217)-SUMIF($AE$6:$AE217,13,$F$6:$F217))/ABS(SUMIF($W$6:$W217,1,$I$6:$I217)),0)</f>
        <v>0</v>
      </c>
      <c r="AD217" s="159">
        <f>IF(SUM($W$6:$W217)+SUM($AE$6:$AE217)=0,0,1-X217-Y217-Z217-AA217-AB217-AC217)</f>
        <v>0</v>
      </c>
      <c r="AE217" s="160">
        <f>IF(AND($D217="S",$E217="T"),1,IF(AND($D217="B",$E217="A"),2,IF(AND($G217="G",$E217="A"),3,IF(AND($G217="G",$E217="D"),4,IF(AND($G217="R",$E217="A"),5,IF(AND($G217="R",$E217="D"),6,IF(AND($G217="C",$E217="A"),7,IF(AND($G217="C",$E217="D"),8,IF(AND($G217="L",$E217="A"),9,IF(AND($G217="L",$E217="D"),10,IF(AND($G217="O",$E217="A"),11,IF(AND($G217="O",$E217="D"),12,IF(AND($G217="V",$E217="A"),13,IF(AND($G217="V",$E217="D"),14,IF(AND($E217="A",$G217="B"),15,0)))))))))))))))</f>
        <v>0</v>
      </c>
      <c r="AF217" s="161">
        <f>IF(AND(D217="B",E217="H"),A217,IF(AND(G217="B",OR(E217="A",E217="D")),A217,0))</f>
        <v>0</v>
      </c>
    </row>
    <row r="218" ht="12.7" customHeight="1">
      <c r="A218" s="143">
        <f>IF($E218="H",-$F218,IF($E218="T",$F218,IF(AND($E218="A",$G218="B"),$F218,IF(AND(E218="D",G218="B"),F218*0.8,0))))</f>
        <v>0</v>
      </c>
      <c r="B218" s="144">
        <f>$B217-$A218</f>
        <v>0</v>
      </c>
      <c r="C218" s="144">
        <f>IF(OR($E218="Z",AND($E218="H",$D218="B")),$F218,IF(AND($D218="B",$E218="Ü"),-$F218,IF($E218="X",$F218*$AD218,IF(AND(E218="D",G218="B"),F218*0.2,IF(AND(D218="S",E218="H"),$F218*H218/100,0)))))</f>
        <v>0</v>
      </c>
      <c r="D218" s="145"/>
      <c r="E218" s="146"/>
      <c r="F218" s="147">
        <f>IF(AND(D218="G",E218="S"),ROUND(SUM($L$6:$L217)*H218/100,-2),IF(AND(D218="R",E218="S"),ROUND(SUM(N$6:N217)*H218/100,-2),IF(AND(D218="C",E218="S"),ROUND(SUM(P$6:P217)*H218/100,-2),IF(AND(D218="L",E218="S"),ROUND(SUM(R$6:R217)*H218/100,-2),IF(AND(D218="O",E218="S"),ROUND(SUM(T$6:T217)*H218/100,-2),IF(AND(D218="V",E218="S"),ROUND(SUM(V$6:V217)*H218/100,-2),IF(AND(D218="G",E218="Z"),ABS(ROUND(SUM(K$6:K217)*H218/100,-2)),IF(AND(D218="R",E218="Z"),ABS(ROUND(SUM(M$6:M217)*H218/100,-2)),IF(AND(D218="C",E218="Z"),ABS(ROUND(SUM(O$6:O217)*H218/100,-2)),IF(AND(D218="L",E218="Z"),ABS(ROUND(SUM(Q$6:Q217)*H218/100,-2)),IF(AND(D218="O",E218="Z"),ABS(ROUND(SUM(S$6:S217)*H218/100,-2)),IF(AND(D218="V",E218="Z"),ABS(ROUND(SUM(U$6:U217)*H218/100,-2)),IF(E218="X",ABS(ROUND(SUM(I$6:I217)*H218/100,-2)),IF(AND(D218="B",E218="H"),80000,0))))))))))))))</f>
        <v>0</v>
      </c>
      <c r="G218" s="148"/>
      <c r="H218" s="149">
        <f>IF(AND(E217="S"),H216,H217)</f>
        <v>5</v>
      </c>
      <c r="I218" s="144">
        <f>IF(AND($D218="S",$E218="H"),-$F218,IF(AND($D218="S",$E218="T"),$F218,0))</f>
        <v>0</v>
      </c>
      <c r="J218" s="150">
        <f>IF(AND($D218="S",OR($E218="Ü",$E218="T",$E218="A",$E218="D")),-$F218,IF(AND($G218="S",$E218="Ü"),$F218,IF(E218="S",$F218,IF(AND(D218="S",E218="H"),$F218*(100-H218)/100,IF(E218="X",-F218,0)))))</f>
        <v>0</v>
      </c>
      <c r="K218" s="151">
        <f>IF(AND($D218="G",$E218="H"),-$F218,IF(AND($D218="G",$E218="T"),$F218,0))</f>
        <v>0</v>
      </c>
      <c r="L218" s="152">
        <f>IF(AND($D218="G",$E218="H"),$F218,IF(AND($D218="G",NOT($E218="H")),-$F218,IF($G218="G",$F218,IF(AND($E218="B",NOT($D218="G")),$F218/($G$1-1),IF($E218="X",$F218*X218,0)))))</f>
        <v>0</v>
      </c>
      <c r="M218" s="153">
        <f>IF(AND($D218="R",$E218="H"),-$F218,IF(AND($D218="R",$E218="T"),$F218,0))</f>
        <v>0</v>
      </c>
      <c r="N218" s="152">
        <f>IF(AND($D218="R",$E218="H"),$F218,IF(AND($D218="R",NOT($E218="H")),-$F218,IF($G218="R",$F218,IF(AND($E218="B",NOT($D218="R")),$F218/($G$1-1),IF($E218="X",$F218*Y218,0)))))</f>
        <v>0</v>
      </c>
      <c r="O218" s="153">
        <f>IF(AND($D218="C",$E218="H"),-$F218,IF(AND($D218="C",$E218="T"),$F218,0))</f>
        <v>0</v>
      </c>
      <c r="P218" s="152">
        <f>IF($G$1&lt;3,0,IF(AND($D218="C",$E218="H"),$F218,IF(AND($D218="C",NOT($E218="H")),-$F218,IF($G218="C",$F218,IF(AND($E218="B",NOT($D218="C")),$F218/($G$1-1),IF($E218="X",$F218*Z218,0))))))</f>
        <v>0</v>
      </c>
      <c r="Q218" s="153">
        <f>IF(AND($D218="L",$E218="H"),-$F218,IF(AND($D218="L",$E218="T"),$F218,0))</f>
        <v>0</v>
      </c>
      <c r="R218" s="152">
        <f>IF($G$1&lt;4,0,IF(AND($D218="L",$E218="H"),$F218,IF(AND($D218="L",NOT($E218="H")),-$F218,IF($G218="L",$F218,IF(AND($E218="B",NOT($D218="L")),$F218/($G$1-1),IF($E218="X",$F218*AA218,0))))))</f>
        <v>0</v>
      </c>
      <c r="S218" s="153">
        <f>IF(AND($D218="O",$E218="H"),-$F218,IF(AND($D218="O",$E218="T"),$F218,0))</f>
        <v>0</v>
      </c>
      <c r="T218" s="152">
        <f>IF($G$1&lt;5,0,IF(AND($D218="O",$E218="H"),$F218,IF(AND($D218="O",NOT($E218="H")),-$F218,IF($G218="O",$F218,IF(AND($E218="B",NOT($D218="O")),$F218/($G$1-1),IF($E218="X",$F218*AB218,0))))))</f>
        <v>0</v>
      </c>
      <c r="U218" s="153">
        <f>IF(AND($D218="V",$E218="H"),-$F218,IF(AND($D218="V",$E218="T"),$F218,0))</f>
        <v>0</v>
      </c>
      <c r="V218" s="152">
        <f>IF($G$1&lt;6,0,IF(AND($D218="V",$E218="H"),$F218,IF(AND($D218="V",NOT($E218="H")),-$F218,IF($G218="V",$F218,IF(AND($E218="B",NOT($D218="V")),$F218/($G$1-1),IF($E218="X",($F218*AC218)-#REF!,0))))))</f>
        <v>0</v>
      </c>
      <c r="W218" s="154">
        <f>IF(AND(D218="S",E218="H"),1,IF(AND(D218="B",E218="H"),2,IF(AND(D218="G",E218="A"),3,IF(AND(D218="G",E218="D"),4,IF(AND(D218="R",E218="A"),5,IF(AND(D218="R",E218="D"),6,IF(AND(D218="C",E218="A"),7,IF(AND(D218="C",E218="D"),8,IF(AND(D218="L",E218="A"),9,IF(AND(D218="L",E218="D"),10,IF(AND(D218="O",E218="A"),11,IF(AND(D218="O",E218="D"),12,IF(AND(D218="V",E218="A"),13,IF(AND(D218="V",E218="D"),14,0))))))))))))))</f>
        <v>0</v>
      </c>
      <c r="X218" s="155">
        <f>IF(NOT(SUMIF($W$6:$W218,1,$I$6:$I218)=0),(SUMIF($W$6:$W218,3,$F$6:$F218)-SUMIF($AE$6:$AE218,3,$F$6:$F218))/ABS(SUMIF($W$6:$W218,1,$I$6:$I218)),0)</f>
        <v>0</v>
      </c>
      <c r="Y218" s="155">
        <f>IF(NOT(SUMIF($W$6:$W218,1,$I$6:$I218)=0),(SUMIF($W$6:$W218,5,$F$6:$F218)-SUMIF($AE$6:$AE218,5,$F$6:$F218))/ABS(SUMIF($W$6:$W218,1,$I$6:$I218)),0)</f>
        <v>0</v>
      </c>
      <c r="Z218" s="155">
        <f>IF(NOT(SUMIF($W$6:$W218,1,$I$6:$I218)=0),(SUMIF($W$6:$W218,7,$F$6:$F218)-SUMIF($AE$6:$AE218,7,$F$6:$F218))/ABS(SUMIF($W$6:$W218,1,$I$6:$I218)),0)</f>
        <v>0</v>
      </c>
      <c r="AA218" s="155">
        <f>IF(NOT(SUMIF($W$6:$W218,1,$I$6:$I218)=0),(SUMIF($W$6:$W218,9,$F$6:$F218)-SUMIF($AE$6:$AE218,9,$F$6:$F218))/ABS(SUMIF($W$6:$W218,1,$I$6:$I218)),0)</f>
        <v>0</v>
      </c>
      <c r="AB218" s="155">
        <f>IF(NOT(SUMIF($W$6:$W218,1,$I$6:$I218)=0),(SUMIF($W$6:$W218,11,$F$6:$F218)-SUMIF($AE$6:$AE218,11,$F$6:$F218))/ABS(SUMIF($W$6:$W218,1,$I$6:$I218)),0)</f>
        <v>0</v>
      </c>
      <c r="AC218" s="155">
        <f>IF(NOT(SUMIF($W$6:$W218,1,$I$6:$I218)=0),(SUMIF($W$6:$W218,13,$F$6:$F218)-SUMIF($AE$6:$AE218,13,$F$6:$F218))/ABS(SUMIF($W$6:$W218,1,$I$6:$I218)),0)</f>
        <v>0</v>
      </c>
      <c r="AD218" s="155">
        <f>IF(SUM($W$6:$W218)+SUM($AE$6:$AE218)=0,0,1-X218-Y218-Z218-AA218-AB218-AC218)</f>
        <v>0</v>
      </c>
      <c r="AE218" s="156">
        <f>IF(AND($D218="S",$E218="T"),1,IF(AND($D218="B",$E218="A"),2,IF(AND($G218="G",$E218="A"),3,IF(AND($G218="G",$E218="D"),4,IF(AND($G218="R",$E218="A"),5,IF(AND($G218="R",$E218="D"),6,IF(AND($G218="C",$E218="A"),7,IF(AND($G218="C",$E218="D"),8,IF(AND($G218="L",$E218="A"),9,IF(AND($G218="L",$E218="D"),10,IF(AND($G218="O",$E218="A"),11,IF(AND($G218="O",$E218="D"),12,IF(AND($G218="V",$E218="A"),13,IF(AND($G218="V",$E218="D"),14,IF(AND($E218="A",$G218="B"),15,0)))))))))))))))</f>
        <v>0</v>
      </c>
      <c r="AF218" s="157">
        <f>IF(AND(D218="B",E218="H"),A218,IF(AND(G218="B",OR(E218="A",E218="D")),A218,0))</f>
        <v>0</v>
      </c>
    </row>
    <row r="219" ht="12.7" customHeight="1">
      <c r="A219" s="143">
        <f>IF($E219="H",-$F219,IF($E219="T",$F219,IF(AND($E219="A",$G219="B"),$F219,IF(AND(E219="D",G219="B"),F219*0.8,0))))</f>
        <v>0</v>
      </c>
      <c r="B219" s="144">
        <f>$B218-$A219</f>
        <v>0</v>
      </c>
      <c r="C219" s="144">
        <f>IF(OR($E219="Z",AND($E219="H",$D219="B")),$F219,IF(AND($D219="B",$E219="Ü"),-$F219,IF($E219="X",$F219*$AD219,IF(AND(E219="D",G219="B"),F219*0.2,IF(AND(D219="S",E219="H"),$F219*H219/100,0)))))</f>
        <v>0</v>
      </c>
      <c r="D219" s="145"/>
      <c r="E219" s="146"/>
      <c r="F219" s="147">
        <f>IF(AND(D219="G",E219="S"),ROUND(SUM($L$6:$L218)*H219/100,-2),IF(AND(D219="R",E219="S"),ROUND(SUM(N$6:N218)*H219/100,-2),IF(AND(D219="C",E219="S"),ROUND(SUM(P$6:P218)*H219/100,-2),IF(AND(D219="L",E219="S"),ROUND(SUM(R$6:R218)*H219/100,-2),IF(AND(D219="O",E219="S"),ROUND(SUM(T$6:T218)*H219/100,-2),IF(AND(D219="V",E219="S"),ROUND(SUM(V$6:V218)*H219/100,-2),IF(AND(D219="G",E219="Z"),ABS(ROUND(SUM(K$6:K218)*H219/100,-2)),IF(AND(D219="R",E219="Z"),ABS(ROUND(SUM(M$6:M218)*H219/100,-2)),IF(AND(D219="C",E219="Z"),ABS(ROUND(SUM(O$6:O218)*H219/100,-2)),IF(AND(D219="L",E219="Z"),ABS(ROUND(SUM(Q$6:Q218)*H219/100,-2)),IF(AND(D219="O",E219="Z"),ABS(ROUND(SUM(S$6:S218)*H219/100,-2)),IF(AND(D219="V",E219="Z"),ABS(ROUND(SUM(U$6:U218)*H219/100,-2)),IF(E219="X",ABS(ROUND(SUM(I$6:I218)*H219/100,-2)),IF(AND(D219="B",E219="H"),80000,0))))))))))))))</f>
        <v>0</v>
      </c>
      <c r="G219" s="148"/>
      <c r="H219" s="149">
        <f>IF(AND(E218="S"),H217,H218)</f>
        <v>5</v>
      </c>
      <c r="I219" s="144">
        <f>IF(AND($D219="S",$E219="H"),-$F219,IF(AND($D219="S",$E219="T"),$F219,0))</f>
        <v>0</v>
      </c>
      <c r="J219" s="150">
        <f>IF(AND($D219="S",OR($E219="Ü",$E219="T",$E219="A",$E219="D")),-$F219,IF(AND($G219="S",$E219="Ü"),$F219,IF(E219="S",$F219,IF(AND(D219="S",E219="H"),$F219*(100-H219)/100,IF(E219="X",-F219,0)))))</f>
        <v>0</v>
      </c>
      <c r="K219" s="151">
        <f>IF(AND($D219="G",$E219="H"),-$F219,IF(AND($D219="G",$E219="T"),$F219,0))</f>
        <v>0</v>
      </c>
      <c r="L219" s="152">
        <f>IF(AND($D219="G",$E219="H"),$F219,IF(AND($D219="G",NOT($E219="H")),-$F219,IF($G219="G",$F219,IF(AND($E219="B",NOT($D219="G")),$F219/($G$1-1),IF($E219="X",$F219*X219,0)))))</f>
        <v>0</v>
      </c>
      <c r="M219" s="153">
        <f>IF(AND($D219="R",$E219="H"),-$F219,IF(AND($D219="R",$E219="T"),$F219,0))</f>
        <v>0</v>
      </c>
      <c r="N219" s="152">
        <f>IF(AND($D219="R",$E219="H"),$F219,IF(AND($D219="R",NOT($E219="H")),-$F219,IF($G219="R",$F219,IF(AND($E219="B",NOT($D219="R")),$F219/($G$1-1),IF($E219="X",$F219*Y219,0)))))</f>
        <v>0</v>
      </c>
      <c r="O219" s="153">
        <f>IF(AND($D219="C",$E219="H"),-$F219,IF(AND($D219="C",$E219="T"),$F219,0))</f>
        <v>0</v>
      </c>
      <c r="P219" s="152">
        <f>IF($G$1&lt;3,0,IF(AND($D219="C",$E219="H"),$F219,IF(AND($D219="C",NOT($E219="H")),-$F219,IF($G219="C",$F219,IF(AND($E219="B",NOT($D219="C")),$F219/($G$1-1),IF($E219="X",$F219*Z219,0))))))</f>
        <v>0</v>
      </c>
      <c r="Q219" s="153">
        <f>IF(AND($D219="L",$E219="H"),-$F219,IF(AND($D219="L",$E219="T"),$F219,0))</f>
        <v>0</v>
      </c>
      <c r="R219" s="152">
        <f>IF($G$1&lt;4,0,IF(AND($D219="L",$E219="H"),$F219,IF(AND($D219="L",NOT($E219="H")),-$F219,IF($G219="L",$F219,IF(AND($E219="B",NOT($D219="L")),$F219/($G$1-1),IF($E219="X",$F219*AA219,0))))))</f>
        <v>0</v>
      </c>
      <c r="S219" s="153">
        <f>IF(AND($D219="O",$E219="H"),-$F219,IF(AND($D219="O",$E219="T"),$F219,0))</f>
        <v>0</v>
      </c>
      <c r="T219" s="152">
        <f>IF($G$1&lt;5,0,IF(AND($D219="O",$E219="H"),$F219,IF(AND($D219="O",NOT($E219="H")),-$F219,IF($G219="O",$F219,IF(AND($E219="B",NOT($D219="O")),$F219/($G$1-1),IF($E219="X",$F219*AB219,0))))))</f>
        <v>0</v>
      </c>
      <c r="U219" s="153">
        <f>IF(AND($D219="V",$E219="H"),-$F219,IF(AND($D219="V",$E219="T"),$F219,0))</f>
        <v>0</v>
      </c>
      <c r="V219" s="152">
        <f>IF($G$1&lt;6,0,IF(AND($D219="V",$E219="H"),$F219,IF(AND($D219="V",NOT($E219="H")),-$F219,IF($G219="V",$F219,IF(AND($E219="B",NOT($D219="V")),$F219/($G$1-1),IF($E219="X",($F219*AC219)-#REF!,0))))))</f>
        <v>0</v>
      </c>
      <c r="W219" s="158">
        <f>IF(AND(D219="S",E219="H"),1,IF(AND(D219="B",E219="H"),2,IF(AND(D219="G",E219="A"),3,IF(AND(D219="G",E219="D"),4,IF(AND(D219="R",E219="A"),5,IF(AND(D219="R",E219="D"),6,IF(AND(D219="C",E219="A"),7,IF(AND(D219="C",E219="D"),8,IF(AND(D219="L",E219="A"),9,IF(AND(D219="L",E219="D"),10,IF(AND(D219="O",E219="A"),11,IF(AND(D219="O",E219="D"),12,IF(AND(D219="V",E219="A"),13,IF(AND(D219="V",E219="D"),14,0))))))))))))))</f>
        <v>0</v>
      </c>
      <c r="X219" s="159">
        <f>IF(NOT(SUMIF($W$6:$W219,1,$I$6:$I219)=0),(SUMIF($W$6:$W219,3,$F$6:$F219)-SUMIF($AE$6:$AE219,3,$F$6:$F219))/ABS(SUMIF($W$6:$W219,1,$I$6:$I219)),0)</f>
        <v>0</v>
      </c>
      <c r="Y219" s="159">
        <f>IF(NOT(SUMIF($W$6:$W219,1,$I$6:$I219)=0),(SUMIF($W$6:$W219,5,$F$6:$F219)-SUMIF($AE$6:$AE219,5,$F$6:$F219))/ABS(SUMIF($W$6:$W219,1,$I$6:$I219)),0)</f>
        <v>0</v>
      </c>
      <c r="Z219" s="159">
        <f>IF(NOT(SUMIF($W$6:$W219,1,$I$6:$I219)=0),(SUMIF($W$6:$W219,7,$F$6:$F219)-SUMIF($AE$6:$AE219,7,$F$6:$F219))/ABS(SUMIF($W$6:$W219,1,$I$6:$I219)),0)</f>
        <v>0</v>
      </c>
      <c r="AA219" s="159">
        <f>IF(NOT(SUMIF($W$6:$W219,1,$I$6:$I219)=0),(SUMIF($W$6:$W219,9,$F$6:$F219)-SUMIF($AE$6:$AE219,9,$F$6:$F219))/ABS(SUMIF($W$6:$W219,1,$I$6:$I219)),0)</f>
        <v>0</v>
      </c>
      <c r="AB219" s="159">
        <f>IF(NOT(SUMIF($W$6:$W219,1,$I$6:$I219)=0),(SUMIF($W$6:$W219,11,$F$6:$F219)-SUMIF($AE$6:$AE219,11,$F$6:$F219))/ABS(SUMIF($W$6:$W219,1,$I$6:$I219)),0)</f>
        <v>0</v>
      </c>
      <c r="AC219" s="159">
        <f>IF(NOT(SUMIF($W$6:$W219,1,$I$6:$I219)=0),(SUMIF($W$6:$W219,13,$F$6:$F219)-SUMIF($AE$6:$AE219,13,$F$6:$F219))/ABS(SUMIF($W$6:$W219,1,$I$6:$I219)),0)</f>
        <v>0</v>
      </c>
      <c r="AD219" s="159">
        <f>IF(SUM($W$6:$W219)+SUM($AE$6:$AE219)=0,0,1-X219-Y219-Z219-AA219-AB219-AC219)</f>
        <v>0</v>
      </c>
      <c r="AE219" s="160">
        <f>IF(AND($D219="S",$E219="T"),1,IF(AND($D219="B",$E219="A"),2,IF(AND($G219="G",$E219="A"),3,IF(AND($G219="G",$E219="D"),4,IF(AND($G219="R",$E219="A"),5,IF(AND($G219="R",$E219="D"),6,IF(AND($G219="C",$E219="A"),7,IF(AND($G219="C",$E219="D"),8,IF(AND($G219="L",$E219="A"),9,IF(AND($G219="L",$E219="D"),10,IF(AND($G219="O",$E219="A"),11,IF(AND($G219="O",$E219="D"),12,IF(AND($G219="V",$E219="A"),13,IF(AND($G219="V",$E219="D"),14,IF(AND($E219="A",$G219="B"),15,0)))))))))))))))</f>
        <v>0</v>
      </c>
      <c r="AF219" s="161">
        <f>IF(AND(D219="B",E219="H"),A219,IF(AND(G219="B",OR(E219="A",E219="D")),A219,0))</f>
        <v>0</v>
      </c>
    </row>
    <row r="220" ht="12.7" customHeight="1">
      <c r="A220" s="143">
        <f>IF($E220="H",-$F220,IF($E220="T",$F220,IF(AND($E220="A",$G220="B"),$F220,IF(AND(E220="D",G220="B"),F220*0.8,0))))</f>
        <v>0</v>
      </c>
      <c r="B220" s="144">
        <f>$B219-$A220</f>
        <v>0</v>
      </c>
      <c r="C220" s="144">
        <f>IF(OR($E220="Z",AND($E220="H",$D220="B")),$F220,IF(AND($D220="B",$E220="Ü"),-$F220,IF($E220="X",$F220*$AD220,IF(AND(E220="D",G220="B"),F220*0.2,IF(AND(D220="S",E220="H"),$F220*H220/100,0)))))</f>
        <v>0</v>
      </c>
      <c r="D220" s="145"/>
      <c r="E220" s="146"/>
      <c r="F220" s="147">
        <f>IF(AND(D220="G",E220="S"),ROUND(SUM($L$6:$L219)*H220/100,-2),IF(AND(D220="R",E220="S"),ROUND(SUM(N$6:N219)*H220/100,-2),IF(AND(D220="C",E220="S"),ROUND(SUM(P$6:P219)*H220/100,-2),IF(AND(D220="L",E220="S"),ROUND(SUM(R$6:R219)*H220/100,-2),IF(AND(D220="O",E220="S"),ROUND(SUM(T$6:T219)*H220/100,-2),IF(AND(D220="V",E220="S"),ROUND(SUM(V$6:V219)*H220/100,-2),IF(AND(D220="G",E220="Z"),ABS(ROUND(SUM(K$6:K219)*H220/100,-2)),IF(AND(D220="R",E220="Z"),ABS(ROUND(SUM(M$6:M219)*H220/100,-2)),IF(AND(D220="C",E220="Z"),ABS(ROUND(SUM(O$6:O219)*H220/100,-2)),IF(AND(D220="L",E220="Z"),ABS(ROUND(SUM(Q$6:Q219)*H220/100,-2)),IF(AND(D220="O",E220="Z"),ABS(ROUND(SUM(S$6:S219)*H220/100,-2)),IF(AND(D220="V",E220="Z"),ABS(ROUND(SUM(U$6:U219)*H220/100,-2)),IF(E220="X",ABS(ROUND(SUM(I$6:I219)*H220/100,-2)),IF(AND(D220="B",E220="H"),80000,0))))))))))))))</f>
        <v>0</v>
      </c>
      <c r="G220" s="148"/>
      <c r="H220" s="149">
        <f>IF(AND(E219="S"),H218,H219)</f>
        <v>5</v>
      </c>
      <c r="I220" s="144">
        <f>IF(AND($D220="S",$E220="H"),-$F220,IF(AND($D220="S",$E220="T"),$F220,0))</f>
        <v>0</v>
      </c>
      <c r="J220" s="150">
        <f>IF(AND($D220="S",OR($E220="Ü",$E220="T",$E220="A",$E220="D")),-$F220,IF(AND($G220="S",$E220="Ü"),$F220,IF(E220="S",$F220,IF(AND(D220="S",E220="H"),$F220*(100-H220)/100,IF(E220="X",-F220,0)))))</f>
        <v>0</v>
      </c>
      <c r="K220" s="151">
        <f>IF(AND($D220="G",$E220="H"),-$F220,IF(AND($D220="G",$E220="T"),$F220,0))</f>
        <v>0</v>
      </c>
      <c r="L220" s="152">
        <f>IF(AND($D220="G",$E220="H"),$F220,IF(AND($D220="G",NOT($E220="H")),-$F220,IF($G220="G",$F220,IF(AND($E220="B",NOT($D220="G")),$F220/($G$1-1),IF($E220="X",$F220*X220,0)))))</f>
        <v>0</v>
      </c>
      <c r="M220" s="153">
        <f>IF(AND($D220="R",$E220="H"),-$F220,IF(AND($D220="R",$E220="T"),$F220,0))</f>
        <v>0</v>
      </c>
      <c r="N220" s="152">
        <f>IF(AND($D220="R",$E220="H"),$F220,IF(AND($D220="R",NOT($E220="H")),-$F220,IF($G220="R",$F220,IF(AND($E220="B",NOT($D220="R")),$F220/($G$1-1),IF($E220="X",$F220*Y220,0)))))</f>
        <v>0</v>
      </c>
      <c r="O220" s="153">
        <f>IF(AND($D220="C",$E220="H"),-$F220,IF(AND($D220="C",$E220="T"),$F220,0))</f>
        <v>0</v>
      </c>
      <c r="P220" s="152">
        <f>IF($G$1&lt;3,0,IF(AND($D220="C",$E220="H"),$F220,IF(AND($D220="C",NOT($E220="H")),-$F220,IF($G220="C",$F220,IF(AND($E220="B",NOT($D220="C")),$F220/($G$1-1),IF($E220="X",$F220*Z220,0))))))</f>
        <v>0</v>
      </c>
      <c r="Q220" s="153">
        <f>IF(AND($D220="L",$E220="H"),-$F220,IF(AND($D220="L",$E220="T"),$F220,0))</f>
        <v>0</v>
      </c>
      <c r="R220" s="152">
        <f>IF($G$1&lt;4,0,IF(AND($D220="L",$E220="H"),$F220,IF(AND($D220="L",NOT($E220="H")),-$F220,IF($G220="L",$F220,IF(AND($E220="B",NOT($D220="L")),$F220/($G$1-1),IF($E220="X",$F220*AA220,0))))))</f>
        <v>0</v>
      </c>
      <c r="S220" s="153">
        <f>IF(AND($D220="O",$E220="H"),-$F220,IF(AND($D220="O",$E220="T"),$F220,0))</f>
        <v>0</v>
      </c>
      <c r="T220" s="152">
        <f>IF($G$1&lt;5,0,IF(AND($D220="O",$E220="H"),$F220,IF(AND($D220="O",NOT($E220="H")),-$F220,IF($G220="O",$F220,IF(AND($E220="B",NOT($D220="O")),$F220/($G$1-1),IF($E220="X",$F220*AB220,0))))))</f>
        <v>0</v>
      </c>
      <c r="U220" s="153">
        <f>IF(AND($D220="V",$E220="H"),-$F220,IF(AND($D220="V",$E220="T"),$F220,0))</f>
        <v>0</v>
      </c>
      <c r="V220" s="152">
        <f>IF($G$1&lt;6,0,IF(AND($D220="V",$E220="H"),$F220,IF(AND($D220="V",NOT($E220="H")),-$F220,IF($G220="V",$F220,IF(AND($E220="B",NOT($D220="V")),$F220/($G$1-1),IF($E220="X",($F220*AC220)-#REF!,0))))))</f>
        <v>0</v>
      </c>
      <c r="W220" s="154">
        <f>IF(AND(D220="S",E220="H"),1,IF(AND(D220="B",E220="H"),2,IF(AND(D220="G",E220="A"),3,IF(AND(D220="G",E220="D"),4,IF(AND(D220="R",E220="A"),5,IF(AND(D220="R",E220="D"),6,IF(AND(D220="C",E220="A"),7,IF(AND(D220="C",E220="D"),8,IF(AND(D220="L",E220="A"),9,IF(AND(D220="L",E220="D"),10,IF(AND(D220="O",E220="A"),11,IF(AND(D220="O",E220="D"),12,IF(AND(D220="V",E220="A"),13,IF(AND(D220="V",E220="D"),14,0))))))))))))))</f>
        <v>0</v>
      </c>
      <c r="X220" s="155">
        <f>IF(NOT(SUMIF($W$6:$W220,1,$I$6:$I220)=0),(SUMIF($W$6:$W220,3,$F$6:$F220)-SUMIF($AE$6:$AE220,3,$F$6:$F220))/ABS(SUMIF($W$6:$W220,1,$I$6:$I220)),0)</f>
        <v>0</v>
      </c>
      <c r="Y220" s="155">
        <f>IF(NOT(SUMIF($W$6:$W220,1,$I$6:$I220)=0),(SUMIF($W$6:$W220,5,$F$6:$F220)-SUMIF($AE$6:$AE220,5,$F$6:$F220))/ABS(SUMIF($W$6:$W220,1,$I$6:$I220)),0)</f>
        <v>0</v>
      </c>
      <c r="Z220" s="155">
        <f>IF(NOT(SUMIF($W$6:$W220,1,$I$6:$I220)=0),(SUMIF($W$6:$W220,7,$F$6:$F220)-SUMIF($AE$6:$AE220,7,$F$6:$F220))/ABS(SUMIF($W$6:$W220,1,$I$6:$I220)),0)</f>
        <v>0</v>
      </c>
      <c r="AA220" s="155">
        <f>IF(NOT(SUMIF($W$6:$W220,1,$I$6:$I220)=0),(SUMIF($W$6:$W220,9,$F$6:$F220)-SUMIF($AE$6:$AE220,9,$F$6:$F220))/ABS(SUMIF($W$6:$W220,1,$I$6:$I220)),0)</f>
        <v>0</v>
      </c>
      <c r="AB220" s="155">
        <f>IF(NOT(SUMIF($W$6:$W220,1,$I$6:$I220)=0),(SUMIF($W$6:$W220,11,$F$6:$F220)-SUMIF($AE$6:$AE220,11,$F$6:$F220))/ABS(SUMIF($W$6:$W220,1,$I$6:$I220)),0)</f>
        <v>0</v>
      </c>
      <c r="AC220" s="155">
        <f>IF(NOT(SUMIF($W$6:$W220,1,$I$6:$I220)=0),(SUMIF($W$6:$W220,13,$F$6:$F220)-SUMIF($AE$6:$AE220,13,$F$6:$F220))/ABS(SUMIF($W$6:$W220,1,$I$6:$I220)),0)</f>
        <v>0</v>
      </c>
      <c r="AD220" s="155">
        <f>IF(SUM($W$6:$W220)+SUM($AE$6:$AE220)=0,0,1-X220-Y220-Z220-AA220-AB220-AC220)</f>
        <v>0</v>
      </c>
      <c r="AE220" s="156">
        <f>IF(AND($D220="S",$E220="T"),1,IF(AND($D220="B",$E220="A"),2,IF(AND($G220="G",$E220="A"),3,IF(AND($G220="G",$E220="D"),4,IF(AND($G220="R",$E220="A"),5,IF(AND($G220="R",$E220="D"),6,IF(AND($G220="C",$E220="A"),7,IF(AND($G220="C",$E220="D"),8,IF(AND($G220="L",$E220="A"),9,IF(AND($G220="L",$E220="D"),10,IF(AND($G220="O",$E220="A"),11,IF(AND($G220="O",$E220="D"),12,IF(AND($G220="V",$E220="A"),13,IF(AND($G220="V",$E220="D"),14,IF(AND($E220="A",$G220="B"),15,0)))))))))))))))</f>
        <v>0</v>
      </c>
      <c r="AF220" s="157">
        <f>IF(AND(D220="B",E220="H"),A220,IF(AND(G220="B",OR(E220="A",E220="D")),A220,0))</f>
        <v>0</v>
      </c>
    </row>
    <row r="221" ht="12.7" customHeight="1">
      <c r="A221" s="143">
        <f>IF($E221="H",-$F221,IF($E221="T",$F221,IF(AND($E221="A",$G221="B"),$F221,IF(AND(E221="D",G221="B"),F221*0.8,0))))</f>
        <v>0</v>
      </c>
      <c r="B221" s="144">
        <f>$B220-$A221</f>
        <v>0</v>
      </c>
      <c r="C221" s="144">
        <f>IF(OR($E221="Z",AND($E221="H",$D221="B")),$F221,IF(AND($D221="B",$E221="Ü"),-$F221,IF($E221="X",$F221*$AD221,IF(AND(E221="D",G221="B"),F221*0.2,IF(AND(D221="S",E221="H"),$F221*H221/100,0)))))</f>
        <v>0</v>
      </c>
      <c r="D221" s="145"/>
      <c r="E221" s="146"/>
      <c r="F221" s="147">
        <f>IF(AND(D221="G",E221="S"),ROUND(SUM($L$6:$L220)*H221/100,-2),IF(AND(D221="R",E221="S"),ROUND(SUM(N$6:N220)*H221/100,-2),IF(AND(D221="C",E221="S"),ROUND(SUM(P$6:P220)*H221/100,-2),IF(AND(D221="L",E221="S"),ROUND(SUM(R$6:R220)*H221/100,-2),IF(AND(D221="O",E221="S"),ROUND(SUM(T$6:T220)*H221/100,-2),IF(AND(D221="V",E221="S"),ROUND(SUM(V$6:V220)*H221/100,-2),IF(AND(D221="G",E221="Z"),ABS(ROUND(SUM(K$6:K220)*H221/100,-2)),IF(AND(D221="R",E221="Z"),ABS(ROUND(SUM(M$6:M220)*H221/100,-2)),IF(AND(D221="C",E221="Z"),ABS(ROUND(SUM(O$6:O220)*H221/100,-2)),IF(AND(D221="L",E221="Z"),ABS(ROUND(SUM(Q$6:Q220)*H221/100,-2)),IF(AND(D221="O",E221="Z"),ABS(ROUND(SUM(S$6:S220)*H221/100,-2)),IF(AND(D221="V",E221="Z"),ABS(ROUND(SUM(U$6:U220)*H221/100,-2)),IF(E221="X",ABS(ROUND(SUM(I$6:I220)*H221/100,-2)),IF(AND(D221="B",E221="H"),80000,0))))))))))))))</f>
        <v>0</v>
      </c>
      <c r="G221" s="148"/>
      <c r="H221" s="149">
        <f>IF(AND(E220="S"),H219,H220)</f>
        <v>5</v>
      </c>
      <c r="I221" s="144">
        <f>IF(AND($D221="S",$E221="H"),-$F221,IF(AND($D221="S",$E221="T"),$F221,0))</f>
        <v>0</v>
      </c>
      <c r="J221" s="150">
        <f>IF(AND($D221="S",OR($E221="Ü",$E221="T",$E221="A",$E221="D")),-$F221,IF(AND($G221="S",$E221="Ü"),$F221,IF(E221="S",$F221,IF(AND(D221="S",E221="H"),$F221*(100-H221)/100,IF(E221="X",-F221,0)))))</f>
        <v>0</v>
      </c>
      <c r="K221" s="151">
        <f>IF(AND($D221="G",$E221="H"),-$F221,IF(AND($D221="G",$E221="T"),$F221,0))</f>
        <v>0</v>
      </c>
      <c r="L221" s="152">
        <f>IF(AND($D221="G",$E221="H"),$F221,IF(AND($D221="G",NOT($E221="H")),-$F221,IF($G221="G",$F221,IF(AND($E221="B",NOT($D221="G")),$F221/($G$1-1),IF($E221="X",$F221*X221,0)))))</f>
        <v>0</v>
      </c>
      <c r="M221" s="153">
        <f>IF(AND($D221="R",$E221="H"),-$F221,IF(AND($D221="R",$E221="T"),$F221,0))</f>
        <v>0</v>
      </c>
      <c r="N221" s="152">
        <f>IF(AND($D221="R",$E221="H"),$F221,IF(AND($D221="R",NOT($E221="H")),-$F221,IF($G221="R",$F221,IF(AND($E221="B",NOT($D221="R")),$F221/($G$1-1),IF($E221="X",$F221*Y221,0)))))</f>
        <v>0</v>
      </c>
      <c r="O221" s="153">
        <f>IF(AND($D221="C",$E221="H"),-$F221,IF(AND($D221="C",$E221="T"),$F221,0))</f>
        <v>0</v>
      </c>
      <c r="P221" s="152">
        <f>IF($G$1&lt;3,0,IF(AND($D221="C",$E221="H"),$F221,IF(AND($D221="C",NOT($E221="H")),-$F221,IF($G221="C",$F221,IF(AND($E221="B",NOT($D221="C")),$F221/($G$1-1),IF($E221="X",$F221*Z221,0))))))</f>
        <v>0</v>
      </c>
      <c r="Q221" s="153">
        <f>IF(AND($D221="L",$E221="H"),-$F221,IF(AND($D221="L",$E221="T"),$F221,0))</f>
        <v>0</v>
      </c>
      <c r="R221" s="152">
        <f>IF($G$1&lt;4,0,IF(AND($D221="L",$E221="H"),$F221,IF(AND($D221="L",NOT($E221="H")),-$F221,IF($G221="L",$F221,IF(AND($E221="B",NOT($D221="L")),$F221/($G$1-1),IF($E221="X",$F221*AA221,0))))))</f>
        <v>0</v>
      </c>
      <c r="S221" s="153">
        <f>IF(AND($D221="O",$E221="H"),-$F221,IF(AND($D221="O",$E221="T"),$F221,0))</f>
        <v>0</v>
      </c>
      <c r="T221" s="152">
        <f>IF($G$1&lt;5,0,IF(AND($D221="O",$E221="H"),$F221,IF(AND($D221="O",NOT($E221="H")),-$F221,IF($G221="O",$F221,IF(AND($E221="B",NOT($D221="O")),$F221/($G$1-1),IF($E221="X",$F221*AB221,0))))))</f>
        <v>0</v>
      </c>
      <c r="U221" s="153">
        <f>IF(AND($D221="V",$E221="H"),-$F221,IF(AND($D221="V",$E221="T"),$F221,0))</f>
        <v>0</v>
      </c>
      <c r="V221" s="152">
        <f>IF($G$1&lt;6,0,IF(AND($D221="V",$E221="H"),$F221,IF(AND($D221="V",NOT($E221="H")),-$F221,IF($G221="V",$F221,IF(AND($E221="B",NOT($D221="V")),$F221/($G$1-1),IF($E221="X",($F221*AC221)-#REF!,0))))))</f>
        <v>0</v>
      </c>
      <c r="W221" s="158">
        <f>IF(AND(D221="S",E221="H"),1,IF(AND(D221="B",E221="H"),2,IF(AND(D221="G",E221="A"),3,IF(AND(D221="G",E221="D"),4,IF(AND(D221="R",E221="A"),5,IF(AND(D221="R",E221="D"),6,IF(AND(D221="C",E221="A"),7,IF(AND(D221="C",E221="D"),8,IF(AND(D221="L",E221="A"),9,IF(AND(D221="L",E221="D"),10,IF(AND(D221="O",E221="A"),11,IF(AND(D221="O",E221="D"),12,IF(AND(D221="V",E221="A"),13,IF(AND(D221="V",E221="D"),14,0))))))))))))))</f>
        <v>0</v>
      </c>
      <c r="X221" s="159">
        <f>IF(NOT(SUMIF($W$6:$W221,1,$I$6:$I221)=0),(SUMIF($W$6:$W221,3,$F$6:$F221)-SUMIF($AE$6:$AE221,3,$F$6:$F221))/ABS(SUMIF($W$6:$W221,1,$I$6:$I221)),0)</f>
        <v>0</v>
      </c>
      <c r="Y221" s="159">
        <f>IF(NOT(SUMIF($W$6:$W221,1,$I$6:$I221)=0),(SUMIF($W$6:$W221,5,$F$6:$F221)-SUMIF($AE$6:$AE221,5,$F$6:$F221))/ABS(SUMIF($W$6:$W221,1,$I$6:$I221)),0)</f>
        <v>0</v>
      </c>
      <c r="Z221" s="159">
        <f>IF(NOT(SUMIF($W$6:$W221,1,$I$6:$I221)=0),(SUMIF($W$6:$W221,7,$F$6:$F221)-SUMIF($AE$6:$AE221,7,$F$6:$F221))/ABS(SUMIF($W$6:$W221,1,$I$6:$I221)),0)</f>
        <v>0</v>
      </c>
      <c r="AA221" s="159">
        <f>IF(NOT(SUMIF($W$6:$W221,1,$I$6:$I221)=0),(SUMIF($W$6:$W221,9,$F$6:$F221)-SUMIF($AE$6:$AE221,9,$F$6:$F221))/ABS(SUMIF($W$6:$W221,1,$I$6:$I221)),0)</f>
        <v>0</v>
      </c>
      <c r="AB221" s="159">
        <f>IF(NOT(SUMIF($W$6:$W221,1,$I$6:$I221)=0),(SUMIF($W$6:$W221,11,$F$6:$F221)-SUMIF($AE$6:$AE221,11,$F$6:$F221))/ABS(SUMIF($W$6:$W221,1,$I$6:$I221)),0)</f>
        <v>0</v>
      </c>
      <c r="AC221" s="159">
        <f>IF(NOT(SUMIF($W$6:$W221,1,$I$6:$I221)=0),(SUMIF($W$6:$W221,13,$F$6:$F221)-SUMIF($AE$6:$AE221,13,$F$6:$F221))/ABS(SUMIF($W$6:$W221,1,$I$6:$I221)),0)</f>
        <v>0</v>
      </c>
      <c r="AD221" s="159">
        <f>IF(SUM($W$6:$W221)+SUM($AE$6:$AE221)=0,0,1-X221-Y221-Z221-AA221-AB221-AC221)</f>
        <v>0</v>
      </c>
      <c r="AE221" s="160">
        <f>IF(AND($D221="S",$E221="T"),1,IF(AND($D221="B",$E221="A"),2,IF(AND($G221="G",$E221="A"),3,IF(AND($G221="G",$E221="D"),4,IF(AND($G221="R",$E221="A"),5,IF(AND($G221="R",$E221="D"),6,IF(AND($G221="C",$E221="A"),7,IF(AND($G221="C",$E221="D"),8,IF(AND($G221="L",$E221="A"),9,IF(AND($G221="L",$E221="D"),10,IF(AND($G221="O",$E221="A"),11,IF(AND($G221="O",$E221="D"),12,IF(AND($G221="V",$E221="A"),13,IF(AND($G221="V",$E221="D"),14,IF(AND($E221="A",$G221="B"),15,0)))))))))))))))</f>
        <v>0</v>
      </c>
      <c r="AF221" s="161">
        <f>IF(AND(D221="B",E221="H"),A221,IF(AND(G221="B",OR(E221="A",E221="D")),A221,0))</f>
        <v>0</v>
      </c>
    </row>
    <row r="222" ht="12.7" customHeight="1">
      <c r="A222" s="143">
        <f>IF($E222="H",-$F222,IF($E222="T",$F222,IF(AND($E222="A",$G222="B"),$F222,IF(AND(E222="D",G222="B"),F222*0.8,0))))</f>
        <v>0</v>
      </c>
      <c r="B222" s="144">
        <f>$B221-$A222</f>
        <v>0</v>
      </c>
      <c r="C222" s="144">
        <f>IF(OR($E222="Z",AND($E222="H",$D222="B")),$F222,IF(AND($D222="B",$E222="Ü"),-$F222,IF($E222="X",$F222*$AD222,IF(AND(E222="D",G222="B"),F222*0.2,IF(AND(D222="S",E222="H"),$F222*H222/100,0)))))</f>
        <v>0</v>
      </c>
      <c r="D222" s="145"/>
      <c r="E222" s="146"/>
      <c r="F222" s="147">
        <f>IF(AND(D222="G",E222="S"),ROUND(SUM($L$6:$L221)*H222/100,-2),IF(AND(D222="R",E222="S"),ROUND(SUM(N$6:N221)*H222/100,-2),IF(AND(D222="C",E222="S"),ROUND(SUM(P$6:P221)*H222/100,-2),IF(AND(D222="L",E222="S"),ROUND(SUM(R$6:R221)*H222/100,-2),IF(AND(D222="O",E222="S"),ROUND(SUM(T$6:T221)*H222/100,-2),IF(AND(D222="V",E222="S"),ROUND(SUM(V$6:V221)*H222/100,-2),IF(AND(D222="G",E222="Z"),ABS(ROUND(SUM(K$6:K221)*H222/100,-2)),IF(AND(D222="R",E222="Z"),ABS(ROUND(SUM(M$6:M221)*H222/100,-2)),IF(AND(D222="C",E222="Z"),ABS(ROUND(SUM(O$6:O221)*H222/100,-2)),IF(AND(D222="L",E222="Z"),ABS(ROUND(SUM(Q$6:Q221)*H222/100,-2)),IF(AND(D222="O",E222="Z"),ABS(ROUND(SUM(S$6:S221)*H222/100,-2)),IF(AND(D222="V",E222="Z"),ABS(ROUND(SUM(U$6:U221)*H222/100,-2)),IF(E222="X",ABS(ROUND(SUM(I$6:I221)*H222/100,-2)),IF(AND(D222="B",E222="H"),80000,0))))))))))))))</f>
        <v>0</v>
      </c>
      <c r="G222" s="148"/>
      <c r="H222" s="149">
        <f>IF(AND(E221="S"),H220,H221)</f>
        <v>5</v>
      </c>
      <c r="I222" s="144">
        <f>IF(AND($D222="S",$E222="H"),-$F222,IF(AND($D222="S",$E222="T"),$F222,0))</f>
        <v>0</v>
      </c>
      <c r="J222" s="150">
        <f>IF(AND($D222="S",OR($E222="Ü",$E222="T",$E222="A",$E222="D")),-$F222,IF(AND($G222="S",$E222="Ü"),$F222,IF(E222="S",$F222,IF(AND(D222="S",E222="H"),$F222*(100-H222)/100,IF(E222="X",-F222,0)))))</f>
        <v>0</v>
      </c>
      <c r="K222" s="151">
        <f>IF(AND($D222="G",$E222="H"),-$F222,IF(AND($D222="G",$E222="T"),$F222,0))</f>
        <v>0</v>
      </c>
      <c r="L222" s="152">
        <f>IF(AND($D222="G",$E222="H"),$F222,IF(AND($D222="G",NOT($E222="H")),-$F222,IF($G222="G",$F222,IF(AND($E222="B",NOT($D222="G")),$F222/($G$1-1),IF($E222="X",$F222*X222,0)))))</f>
        <v>0</v>
      </c>
      <c r="M222" s="153">
        <f>IF(AND($D222="R",$E222="H"),-$F222,IF(AND($D222="R",$E222="T"),$F222,0))</f>
        <v>0</v>
      </c>
      <c r="N222" s="152">
        <f>IF(AND($D222="R",$E222="H"),$F222,IF(AND($D222="R",NOT($E222="H")),-$F222,IF($G222="R",$F222,IF(AND($E222="B",NOT($D222="R")),$F222/($G$1-1),IF($E222="X",$F222*Y222,0)))))</f>
        <v>0</v>
      </c>
      <c r="O222" s="153">
        <f>IF(AND($D222="C",$E222="H"),-$F222,IF(AND($D222="C",$E222="T"),$F222,0))</f>
        <v>0</v>
      </c>
      <c r="P222" s="152">
        <f>IF($G$1&lt;3,0,IF(AND($D222="C",$E222="H"),$F222,IF(AND($D222="C",NOT($E222="H")),-$F222,IF($G222="C",$F222,IF(AND($E222="B",NOT($D222="C")),$F222/($G$1-1),IF($E222="X",$F222*Z222,0))))))</f>
        <v>0</v>
      </c>
      <c r="Q222" s="153">
        <f>IF(AND($D222="L",$E222="H"),-$F222,IF(AND($D222="L",$E222="T"),$F222,0))</f>
        <v>0</v>
      </c>
      <c r="R222" s="152">
        <f>IF($G$1&lt;4,0,IF(AND($D222="L",$E222="H"),$F222,IF(AND($D222="L",NOT($E222="H")),-$F222,IF($G222="L",$F222,IF(AND($E222="B",NOT($D222="L")),$F222/($G$1-1),IF($E222="X",$F222*AA222,0))))))</f>
        <v>0</v>
      </c>
      <c r="S222" s="153">
        <f>IF(AND($D222="O",$E222="H"),-$F222,IF(AND($D222="O",$E222="T"),$F222,0))</f>
        <v>0</v>
      </c>
      <c r="T222" s="152">
        <f>IF($G$1&lt;5,0,IF(AND($D222="O",$E222="H"),$F222,IF(AND($D222="O",NOT($E222="H")),-$F222,IF($G222="O",$F222,IF(AND($E222="B",NOT($D222="O")),$F222/($G$1-1),IF($E222="X",$F222*AB222,0))))))</f>
        <v>0</v>
      </c>
      <c r="U222" s="153">
        <f>IF(AND($D222="V",$E222="H"),-$F222,IF(AND($D222="V",$E222="T"),$F222,0))</f>
        <v>0</v>
      </c>
      <c r="V222" s="152">
        <f>IF($G$1&lt;6,0,IF(AND($D222="V",$E222="H"),$F222,IF(AND($D222="V",NOT($E222="H")),-$F222,IF($G222="V",$F222,IF(AND($E222="B",NOT($D222="V")),$F222/($G$1-1),IF($E222="X",($F222*AC222)-#REF!,0))))))</f>
        <v>0</v>
      </c>
      <c r="W222" s="154">
        <f>IF(AND(D222="S",E222="H"),1,IF(AND(D222="B",E222="H"),2,IF(AND(D222="G",E222="A"),3,IF(AND(D222="G",E222="D"),4,IF(AND(D222="R",E222="A"),5,IF(AND(D222="R",E222="D"),6,IF(AND(D222="C",E222="A"),7,IF(AND(D222="C",E222="D"),8,IF(AND(D222="L",E222="A"),9,IF(AND(D222="L",E222="D"),10,IF(AND(D222="O",E222="A"),11,IF(AND(D222="O",E222="D"),12,IF(AND(D222="V",E222="A"),13,IF(AND(D222="V",E222="D"),14,0))))))))))))))</f>
        <v>0</v>
      </c>
      <c r="X222" s="155">
        <f>IF(NOT(SUMIF($W$6:$W222,1,$I$6:$I222)=0),(SUMIF($W$6:$W222,3,$F$6:$F222)-SUMIF($AE$6:$AE222,3,$F$6:$F222))/ABS(SUMIF($W$6:$W222,1,$I$6:$I222)),0)</f>
        <v>0</v>
      </c>
      <c r="Y222" s="155">
        <f>IF(NOT(SUMIF($W$6:$W222,1,$I$6:$I222)=0),(SUMIF($W$6:$W222,5,$F$6:$F222)-SUMIF($AE$6:$AE222,5,$F$6:$F222))/ABS(SUMIF($W$6:$W222,1,$I$6:$I222)),0)</f>
        <v>0</v>
      </c>
      <c r="Z222" s="155">
        <f>IF(NOT(SUMIF($W$6:$W222,1,$I$6:$I222)=0),(SUMIF($W$6:$W222,7,$F$6:$F222)-SUMIF($AE$6:$AE222,7,$F$6:$F222))/ABS(SUMIF($W$6:$W222,1,$I$6:$I222)),0)</f>
        <v>0</v>
      </c>
      <c r="AA222" s="155">
        <f>IF(NOT(SUMIF($W$6:$W222,1,$I$6:$I222)=0),(SUMIF($W$6:$W222,9,$F$6:$F222)-SUMIF($AE$6:$AE222,9,$F$6:$F222))/ABS(SUMIF($W$6:$W222,1,$I$6:$I222)),0)</f>
        <v>0</v>
      </c>
      <c r="AB222" s="155">
        <f>IF(NOT(SUMIF($W$6:$W222,1,$I$6:$I222)=0),(SUMIF($W$6:$W222,11,$F$6:$F222)-SUMIF($AE$6:$AE222,11,$F$6:$F222))/ABS(SUMIF($W$6:$W222,1,$I$6:$I222)),0)</f>
        <v>0</v>
      </c>
      <c r="AC222" s="155">
        <f>IF(NOT(SUMIF($W$6:$W222,1,$I$6:$I222)=0),(SUMIF($W$6:$W222,13,$F$6:$F222)-SUMIF($AE$6:$AE222,13,$F$6:$F222))/ABS(SUMIF($W$6:$W222,1,$I$6:$I222)),0)</f>
        <v>0</v>
      </c>
      <c r="AD222" s="155">
        <f>IF(SUM($W$6:$W222)+SUM($AE$6:$AE222)=0,0,1-X222-Y222-Z222-AA222-AB222-AC222)</f>
        <v>0</v>
      </c>
      <c r="AE222" s="156">
        <f>IF(AND($D222="S",$E222="T"),1,IF(AND($D222="B",$E222="A"),2,IF(AND($G222="G",$E222="A"),3,IF(AND($G222="G",$E222="D"),4,IF(AND($G222="R",$E222="A"),5,IF(AND($G222="R",$E222="D"),6,IF(AND($G222="C",$E222="A"),7,IF(AND($G222="C",$E222="D"),8,IF(AND($G222="L",$E222="A"),9,IF(AND($G222="L",$E222="D"),10,IF(AND($G222="O",$E222="A"),11,IF(AND($G222="O",$E222="D"),12,IF(AND($G222="V",$E222="A"),13,IF(AND($G222="V",$E222="D"),14,IF(AND($E222="A",$G222="B"),15,0)))))))))))))))</f>
        <v>0</v>
      </c>
      <c r="AF222" s="157">
        <f>IF(AND(D222="B",E222="H"),A222,IF(AND(G222="B",OR(E222="A",E222="D")),A222,0))</f>
        <v>0</v>
      </c>
    </row>
    <row r="223" ht="12.7" customHeight="1">
      <c r="A223" s="143">
        <f>IF($E223="H",-$F223,IF($E223="T",$F223,IF(AND($E223="A",$G223="B"),$F223,IF(AND(E223="D",G223="B"),F223*0.8,0))))</f>
        <v>0</v>
      </c>
      <c r="B223" s="144">
        <f>$B222-$A223</f>
        <v>0</v>
      </c>
      <c r="C223" s="144">
        <f>IF(OR($E223="Z",AND($E223="H",$D223="B")),$F223,IF(AND($D223="B",$E223="Ü"),-$F223,IF($E223="X",$F223*$AD223,IF(AND(E223="D",G223="B"),F223*0.2,IF(AND(D223="S",E223="H"),$F223*H223/100,0)))))</f>
        <v>0</v>
      </c>
      <c r="D223" s="145"/>
      <c r="E223" s="146"/>
      <c r="F223" s="147">
        <f>IF(AND(D223="G",E223="S"),ROUND(SUM($L$6:$L222)*H223/100,-2),IF(AND(D223="R",E223="S"),ROUND(SUM(N$6:N222)*H223/100,-2),IF(AND(D223="C",E223="S"),ROUND(SUM(P$6:P222)*H223/100,-2),IF(AND(D223="L",E223="S"),ROUND(SUM(R$6:R222)*H223/100,-2),IF(AND(D223="O",E223="S"),ROUND(SUM(T$6:T222)*H223/100,-2),IF(AND(D223="V",E223="S"),ROUND(SUM(V$6:V222)*H223/100,-2),IF(AND(D223="G",E223="Z"),ABS(ROUND(SUM(K$6:K222)*H223/100,-2)),IF(AND(D223="R",E223="Z"),ABS(ROUND(SUM(M$6:M222)*H223/100,-2)),IF(AND(D223="C",E223="Z"),ABS(ROUND(SUM(O$6:O222)*H223/100,-2)),IF(AND(D223="L",E223="Z"),ABS(ROUND(SUM(Q$6:Q222)*H223/100,-2)),IF(AND(D223="O",E223="Z"),ABS(ROUND(SUM(S$6:S222)*H223/100,-2)),IF(AND(D223="V",E223="Z"),ABS(ROUND(SUM(U$6:U222)*H223/100,-2)),IF(E223="X",ABS(ROUND(SUM(I$6:I222)*H223/100,-2)),IF(AND(D223="B",E223="H"),80000,0))))))))))))))</f>
        <v>0</v>
      </c>
      <c r="G223" s="148"/>
      <c r="H223" s="149">
        <f>IF(AND(E222="S"),H221,H222)</f>
        <v>5</v>
      </c>
      <c r="I223" s="144">
        <f>IF(AND($D223="S",$E223="H"),-$F223,IF(AND($D223="S",$E223="T"),$F223,0))</f>
        <v>0</v>
      </c>
      <c r="J223" s="150">
        <f>IF(AND($D223="S",OR($E223="Ü",$E223="T",$E223="A",$E223="D")),-$F223,IF(AND($G223="S",$E223="Ü"),$F223,IF(E223="S",$F223,IF(AND(D223="S",E223="H"),$F223*(100-H223)/100,IF(E223="X",-F223,0)))))</f>
        <v>0</v>
      </c>
      <c r="K223" s="151">
        <f>IF(AND($D223="G",$E223="H"),-$F223,IF(AND($D223="G",$E223="T"),$F223,0))</f>
        <v>0</v>
      </c>
      <c r="L223" s="152">
        <f>IF(AND($D223="G",$E223="H"),$F223,IF(AND($D223="G",NOT($E223="H")),-$F223,IF($G223="G",$F223,IF(AND($E223="B",NOT($D223="G")),$F223/($G$1-1),IF($E223="X",$F223*X223,0)))))</f>
        <v>0</v>
      </c>
      <c r="M223" s="153">
        <f>IF(AND($D223="R",$E223="H"),-$F223,IF(AND($D223="R",$E223="T"),$F223,0))</f>
        <v>0</v>
      </c>
      <c r="N223" s="152">
        <f>IF(AND($D223="R",$E223="H"),$F223,IF(AND($D223="R",NOT($E223="H")),-$F223,IF($G223="R",$F223,IF(AND($E223="B",NOT($D223="R")),$F223/($G$1-1),IF($E223="X",$F223*Y223,0)))))</f>
        <v>0</v>
      </c>
      <c r="O223" s="153">
        <f>IF(AND($D223="C",$E223="H"),-$F223,IF(AND($D223="C",$E223="T"),$F223,0))</f>
        <v>0</v>
      </c>
      <c r="P223" s="152">
        <f>IF($G$1&lt;3,0,IF(AND($D223="C",$E223="H"),$F223,IF(AND($D223="C",NOT($E223="H")),-$F223,IF($G223="C",$F223,IF(AND($E223="B",NOT($D223="C")),$F223/($G$1-1),IF($E223="X",$F223*Z223,0))))))</f>
        <v>0</v>
      </c>
      <c r="Q223" s="153">
        <f>IF(AND($D223="L",$E223="H"),-$F223,IF(AND($D223="L",$E223="T"),$F223,0))</f>
        <v>0</v>
      </c>
      <c r="R223" s="152">
        <f>IF($G$1&lt;4,0,IF(AND($D223="L",$E223="H"),$F223,IF(AND($D223="L",NOT($E223="H")),-$F223,IF($G223="L",$F223,IF(AND($E223="B",NOT($D223="L")),$F223/($G$1-1),IF($E223="X",$F223*AA223,0))))))</f>
        <v>0</v>
      </c>
      <c r="S223" s="153">
        <f>IF(AND($D223="O",$E223="H"),-$F223,IF(AND($D223="O",$E223="T"),$F223,0))</f>
        <v>0</v>
      </c>
      <c r="T223" s="152">
        <f>IF($G$1&lt;5,0,IF(AND($D223="O",$E223="H"),$F223,IF(AND($D223="O",NOT($E223="H")),-$F223,IF($G223="O",$F223,IF(AND($E223="B",NOT($D223="O")),$F223/($G$1-1),IF($E223="X",$F223*AB223,0))))))</f>
        <v>0</v>
      </c>
      <c r="U223" s="153">
        <f>IF(AND($D223="V",$E223="H"),-$F223,IF(AND($D223="V",$E223="T"),$F223,0))</f>
        <v>0</v>
      </c>
      <c r="V223" s="152">
        <f>IF($G$1&lt;6,0,IF(AND($D223="V",$E223="H"),$F223,IF(AND($D223="V",NOT($E223="H")),-$F223,IF($G223="V",$F223,IF(AND($E223="B",NOT($D223="V")),$F223/($G$1-1),IF($E223="X",($F223*AC223)-#REF!,0))))))</f>
        <v>0</v>
      </c>
      <c r="W223" s="158">
        <f>IF(AND(D223="S",E223="H"),1,IF(AND(D223="B",E223="H"),2,IF(AND(D223="G",E223="A"),3,IF(AND(D223="G",E223="D"),4,IF(AND(D223="R",E223="A"),5,IF(AND(D223="R",E223="D"),6,IF(AND(D223="C",E223="A"),7,IF(AND(D223="C",E223="D"),8,IF(AND(D223="L",E223="A"),9,IF(AND(D223="L",E223="D"),10,IF(AND(D223="O",E223="A"),11,IF(AND(D223="O",E223="D"),12,IF(AND(D223="V",E223="A"),13,IF(AND(D223="V",E223="D"),14,0))))))))))))))</f>
        <v>0</v>
      </c>
      <c r="X223" s="159">
        <f>IF(NOT(SUMIF($W$6:$W223,1,$I$6:$I223)=0),(SUMIF($W$6:$W223,3,$F$6:$F223)-SUMIF($AE$6:$AE223,3,$F$6:$F223))/ABS(SUMIF($W$6:$W223,1,$I$6:$I223)),0)</f>
        <v>0</v>
      </c>
      <c r="Y223" s="159">
        <f>IF(NOT(SUMIF($W$6:$W223,1,$I$6:$I223)=0),(SUMIF($W$6:$W223,5,$F$6:$F223)-SUMIF($AE$6:$AE223,5,$F$6:$F223))/ABS(SUMIF($W$6:$W223,1,$I$6:$I223)),0)</f>
        <v>0</v>
      </c>
      <c r="Z223" s="159">
        <f>IF(NOT(SUMIF($W$6:$W223,1,$I$6:$I223)=0),(SUMIF($W$6:$W223,7,$F$6:$F223)-SUMIF($AE$6:$AE223,7,$F$6:$F223))/ABS(SUMIF($W$6:$W223,1,$I$6:$I223)),0)</f>
        <v>0</v>
      </c>
      <c r="AA223" s="159">
        <f>IF(NOT(SUMIF($W$6:$W223,1,$I$6:$I223)=0),(SUMIF($W$6:$W223,9,$F$6:$F223)-SUMIF($AE$6:$AE223,9,$F$6:$F223))/ABS(SUMIF($W$6:$W223,1,$I$6:$I223)),0)</f>
        <v>0</v>
      </c>
      <c r="AB223" s="159">
        <f>IF(NOT(SUMIF($W$6:$W223,1,$I$6:$I223)=0),(SUMIF($W$6:$W223,11,$F$6:$F223)-SUMIF($AE$6:$AE223,11,$F$6:$F223))/ABS(SUMIF($W$6:$W223,1,$I$6:$I223)),0)</f>
        <v>0</v>
      </c>
      <c r="AC223" s="159">
        <f>IF(NOT(SUMIF($W$6:$W223,1,$I$6:$I223)=0),(SUMIF($W$6:$W223,13,$F$6:$F223)-SUMIF($AE$6:$AE223,13,$F$6:$F223))/ABS(SUMIF($W$6:$W223,1,$I$6:$I223)),0)</f>
        <v>0</v>
      </c>
      <c r="AD223" s="159">
        <f>IF(SUM($W$6:$W223)+SUM($AE$6:$AE223)=0,0,1-X223-Y223-Z223-AA223-AB223-AC223)</f>
        <v>0</v>
      </c>
      <c r="AE223" s="160">
        <f>IF(AND($D223="S",$E223="T"),1,IF(AND($D223="B",$E223="A"),2,IF(AND($G223="G",$E223="A"),3,IF(AND($G223="G",$E223="D"),4,IF(AND($G223="R",$E223="A"),5,IF(AND($G223="R",$E223="D"),6,IF(AND($G223="C",$E223="A"),7,IF(AND($G223="C",$E223="D"),8,IF(AND($G223="L",$E223="A"),9,IF(AND($G223="L",$E223="D"),10,IF(AND($G223="O",$E223="A"),11,IF(AND($G223="O",$E223="D"),12,IF(AND($G223="V",$E223="A"),13,IF(AND($G223="V",$E223="D"),14,IF(AND($E223="A",$G223="B"),15,0)))))))))))))))</f>
        <v>0</v>
      </c>
      <c r="AF223" s="161">
        <f>IF(AND(D223="B",E223="H"),A223,IF(AND(G223="B",OR(E223="A",E223="D")),A223,0))</f>
        <v>0</v>
      </c>
    </row>
    <row r="224" ht="12.7" customHeight="1">
      <c r="A224" s="143">
        <f>IF($E224="H",-$F224,IF($E224="T",$F224,IF(AND($E224="A",$G224="B"),$F224,IF(AND(E224="D",G224="B"),F224*0.8,0))))</f>
        <v>0</v>
      </c>
      <c r="B224" s="144">
        <f>$B223-$A224</f>
        <v>0</v>
      </c>
      <c r="C224" s="144">
        <f>IF(OR($E224="Z",AND($E224="H",$D224="B")),$F224,IF(AND($D224="B",$E224="Ü"),-$F224,IF($E224="X",$F224*$AD224,IF(AND(E224="D",G224="B"),F224*0.2,IF(AND(D224="S",E224="H"),$F224*H224/100,0)))))</f>
        <v>0</v>
      </c>
      <c r="D224" s="145"/>
      <c r="E224" s="146"/>
      <c r="F224" s="147">
        <f>IF(AND(D224="G",E224="S"),ROUND(SUM($L$6:$L223)*H224/100,-2),IF(AND(D224="R",E224="S"),ROUND(SUM(N$6:N223)*H224/100,-2),IF(AND(D224="C",E224="S"),ROUND(SUM(P$6:P223)*H224/100,-2),IF(AND(D224="L",E224="S"),ROUND(SUM(R$6:R223)*H224/100,-2),IF(AND(D224="O",E224="S"),ROUND(SUM(T$6:T223)*H224/100,-2),IF(AND(D224="V",E224="S"),ROUND(SUM(V$6:V223)*H224/100,-2),IF(AND(D224="G",E224="Z"),ABS(ROUND(SUM(K$6:K223)*H224/100,-2)),IF(AND(D224="R",E224="Z"),ABS(ROUND(SUM(M$6:M223)*H224/100,-2)),IF(AND(D224="C",E224="Z"),ABS(ROUND(SUM(O$6:O223)*H224/100,-2)),IF(AND(D224="L",E224="Z"),ABS(ROUND(SUM(Q$6:Q223)*H224/100,-2)),IF(AND(D224="O",E224="Z"),ABS(ROUND(SUM(S$6:S223)*H224/100,-2)),IF(AND(D224="V",E224="Z"),ABS(ROUND(SUM(U$6:U223)*H224/100,-2)),IF(E224="X",ABS(ROUND(SUM(I$6:I223)*H224/100,-2)),IF(AND(D224="B",E224="H"),80000,0))))))))))))))</f>
        <v>0</v>
      </c>
      <c r="G224" s="148"/>
      <c r="H224" s="149">
        <f>IF(AND(E223="S"),H222,H223)</f>
        <v>5</v>
      </c>
      <c r="I224" s="144">
        <f>IF(AND($D224="S",$E224="H"),-$F224,IF(AND($D224="S",$E224="T"),$F224,0))</f>
        <v>0</v>
      </c>
      <c r="J224" s="150">
        <f>IF(AND($D224="S",OR($E224="Ü",$E224="T",$E224="A",$E224="D")),-$F224,IF(AND($G224="S",$E224="Ü"),$F224,IF(E224="S",$F224,IF(AND(D224="S",E224="H"),$F224*(100-H224)/100,IF(E224="X",-F224,0)))))</f>
        <v>0</v>
      </c>
      <c r="K224" s="151">
        <f>IF(AND($D224="G",$E224="H"),-$F224,IF(AND($D224="G",$E224="T"),$F224,0))</f>
        <v>0</v>
      </c>
      <c r="L224" s="152">
        <f>IF(AND($D224="G",$E224="H"),$F224,IF(AND($D224="G",NOT($E224="H")),-$F224,IF($G224="G",$F224,IF(AND($E224="B",NOT($D224="G")),$F224/($G$1-1),IF($E224="X",$F224*X224,0)))))</f>
        <v>0</v>
      </c>
      <c r="M224" s="153">
        <f>IF(AND($D224="R",$E224="H"),-$F224,IF(AND($D224="R",$E224="T"),$F224,0))</f>
        <v>0</v>
      </c>
      <c r="N224" s="152">
        <f>IF(AND($D224="R",$E224="H"),$F224,IF(AND($D224="R",NOT($E224="H")),-$F224,IF($G224="R",$F224,IF(AND($E224="B",NOT($D224="R")),$F224/($G$1-1),IF($E224="X",$F224*Y224,0)))))</f>
        <v>0</v>
      </c>
      <c r="O224" s="153">
        <f>IF(AND($D224="C",$E224="H"),-$F224,IF(AND($D224="C",$E224="T"),$F224,0))</f>
        <v>0</v>
      </c>
      <c r="P224" s="152">
        <f>IF($G$1&lt;3,0,IF(AND($D224="C",$E224="H"),$F224,IF(AND($D224="C",NOT($E224="H")),-$F224,IF($G224="C",$F224,IF(AND($E224="B",NOT($D224="C")),$F224/($G$1-1),IF($E224="X",$F224*Z224,0))))))</f>
        <v>0</v>
      </c>
      <c r="Q224" s="153">
        <f>IF(AND($D224="L",$E224="H"),-$F224,IF(AND($D224="L",$E224="T"),$F224,0))</f>
        <v>0</v>
      </c>
      <c r="R224" s="152">
        <f>IF($G$1&lt;4,0,IF(AND($D224="L",$E224="H"),$F224,IF(AND($D224="L",NOT($E224="H")),-$F224,IF($G224="L",$F224,IF(AND($E224="B",NOT($D224="L")),$F224/($G$1-1),IF($E224="X",$F224*AA224,0))))))</f>
        <v>0</v>
      </c>
      <c r="S224" s="153">
        <f>IF(AND($D224="O",$E224="H"),-$F224,IF(AND($D224="O",$E224="T"),$F224,0))</f>
        <v>0</v>
      </c>
      <c r="T224" s="152">
        <f>IF($G$1&lt;5,0,IF(AND($D224="O",$E224="H"),$F224,IF(AND($D224="O",NOT($E224="H")),-$F224,IF($G224="O",$F224,IF(AND($E224="B",NOT($D224="O")),$F224/($G$1-1),IF($E224="X",$F224*AB224,0))))))</f>
        <v>0</v>
      </c>
      <c r="U224" s="153">
        <f>IF(AND($D224="V",$E224="H"),-$F224,IF(AND($D224="V",$E224="T"),$F224,0))</f>
        <v>0</v>
      </c>
      <c r="V224" s="152">
        <f>IF($G$1&lt;6,0,IF(AND($D224="V",$E224="H"),$F224,IF(AND($D224="V",NOT($E224="H")),-$F224,IF($G224="V",$F224,IF(AND($E224="B",NOT($D224="V")),$F224/($G$1-1),IF($E224="X",($F224*AC224)-#REF!,0))))))</f>
        <v>0</v>
      </c>
      <c r="W224" s="154">
        <f>IF(AND(D224="S",E224="H"),1,IF(AND(D224="B",E224="H"),2,IF(AND(D224="G",E224="A"),3,IF(AND(D224="G",E224="D"),4,IF(AND(D224="R",E224="A"),5,IF(AND(D224="R",E224="D"),6,IF(AND(D224="C",E224="A"),7,IF(AND(D224="C",E224="D"),8,IF(AND(D224="L",E224="A"),9,IF(AND(D224="L",E224="D"),10,IF(AND(D224="O",E224="A"),11,IF(AND(D224="O",E224="D"),12,IF(AND(D224="V",E224="A"),13,IF(AND(D224="V",E224="D"),14,0))))))))))))))</f>
        <v>0</v>
      </c>
      <c r="X224" s="155">
        <f>IF(NOT(SUMIF($W$6:$W224,1,$I$6:$I224)=0),(SUMIF($W$6:$W224,3,$F$6:$F224)-SUMIF($AE$6:$AE224,3,$F$6:$F224))/ABS(SUMIF($W$6:$W224,1,$I$6:$I224)),0)</f>
        <v>0</v>
      </c>
      <c r="Y224" s="155">
        <f>IF(NOT(SUMIF($W$6:$W224,1,$I$6:$I224)=0),(SUMIF($W$6:$W224,5,$F$6:$F224)-SUMIF($AE$6:$AE224,5,$F$6:$F224))/ABS(SUMIF($W$6:$W224,1,$I$6:$I224)),0)</f>
        <v>0</v>
      </c>
      <c r="Z224" s="155">
        <f>IF(NOT(SUMIF($W$6:$W224,1,$I$6:$I224)=0),(SUMIF($W$6:$W224,7,$F$6:$F224)-SUMIF($AE$6:$AE224,7,$F$6:$F224))/ABS(SUMIF($W$6:$W224,1,$I$6:$I224)),0)</f>
        <v>0</v>
      </c>
      <c r="AA224" s="155">
        <f>IF(NOT(SUMIF($W$6:$W224,1,$I$6:$I224)=0),(SUMIF($W$6:$W224,9,$F$6:$F224)-SUMIF($AE$6:$AE224,9,$F$6:$F224))/ABS(SUMIF($W$6:$W224,1,$I$6:$I224)),0)</f>
        <v>0</v>
      </c>
      <c r="AB224" s="155">
        <f>IF(NOT(SUMIF($W$6:$W224,1,$I$6:$I224)=0),(SUMIF($W$6:$W224,11,$F$6:$F224)-SUMIF($AE$6:$AE224,11,$F$6:$F224))/ABS(SUMIF($W$6:$W224,1,$I$6:$I224)),0)</f>
        <v>0</v>
      </c>
      <c r="AC224" s="155">
        <f>IF(NOT(SUMIF($W$6:$W224,1,$I$6:$I224)=0),(SUMIF($W$6:$W224,13,$F$6:$F224)-SUMIF($AE$6:$AE224,13,$F$6:$F224))/ABS(SUMIF($W$6:$W224,1,$I$6:$I224)),0)</f>
        <v>0</v>
      </c>
      <c r="AD224" s="155">
        <f>IF(SUM($W$6:$W224)+SUM($AE$6:$AE224)=0,0,1-X224-Y224-Z224-AA224-AB224-AC224)</f>
        <v>0</v>
      </c>
      <c r="AE224" s="156">
        <f>IF(AND($D224="S",$E224="T"),1,IF(AND($D224="B",$E224="A"),2,IF(AND($G224="G",$E224="A"),3,IF(AND($G224="G",$E224="D"),4,IF(AND($G224="R",$E224="A"),5,IF(AND($G224="R",$E224="D"),6,IF(AND($G224="C",$E224="A"),7,IF(AND($G224="C",$E224="D"),8,IF(AND($G224="L",$E224="A"),9,IF(AND($G224="L",$E224="D"),10,IF(AND($G224="O",$E224="A"),11,IF(AND($G224="O",$E224="D"),12,IF(AND($G224="V",$E224="A"),13,IF(AND($G224="V",$E224="D"),14,IF(AND($E224="A",$G224="B"),15,0)))))))))))))))</f>
        <v>0</v>
      </c>
      <c r="AF224" s="157">
        <f>IF(AND(D224="B",E224="H"),A224,IF(AND(G224="B",OR(E224="A",E224="D")),A224,0))</f>
        <v>0</v>
      </c>
    </row>
    <row r="225" ht="12.7" customHeight="1">
      <c r="A225" s="143">
        <f>IF($E225="H",-$F225,IF($E225="T",$F225,IF(AND($E225="A",$G225="B"),$F225,IF(AND(E225="D",G225="B"),F225*0.8,0))))</f>
        <v>0</v>
      </c>
      <c r="B225" s="144">
        <f>$B224-$A225</f>
        <v>0</v>
      </c>
      <c r="C225" s="144">
        <f>IF(OR($E225="Z",AND($E225="H",$D225="B")),$F225,IF(AND($D225="B",$E225="Ü"),-$F225,IF($E225="X",$F225*$AD225,IF(AND(E225="D",G225="B"),F225*0.2,IF(AND(D225="S",E225="H"),$F225*H225/100,0)))))</f>
        <v>0</v>
      </c>
      <c r="D225" s="145"/>
      <c r="E225" s="146"/>
      <c r="F225" s="147">
        <f>IF(AND(D225="G",E225="S"),ROUND(SUM($L$6:$L224)*H225/100,-2),IF(AND(D225="R",E225="S"),ROUND(SUM(N$6:N224)*H225/100,-2),IF(AND(D225="C",E225="S"),ROUND(SUM(P$6:P224)*H225/100,-2),IF(AND(D225="L",E225="S"),ROUND(SUM(R$6:R224)*H225/100,-2),IF(AND(D225="O",E225="S"),ROUND(SUM(T$6:T224)*H225/100,-2),IF(AND(D225="V",E225="S"),ROUND(SUM(V$6:V224)*H225/100,-2),IF(AND(D225="G",E225="Z"),ABS(ROUND(SUM(K$6:K224)*H225/100,-2)),IF(AND(D225="R",E225="Z"),ABS(ROUND(SUM(M$6:M224)*H225/100,-2)),IF(AND(D225="C",E225="Z"),ABS(ROUND(SUM(O$6:O224)*H225/100,-2)),IF(AND(D225="L",E225="Z"),ABS(ROUND(SUM(Q$6:Q224)*H225/100,-2)),IF(AND(D225="O",E225="Z"),ABS(ROUND(SUM(S$6:S224)*H225/100,-2)),IF(AND(D225="V",E225="Z"),ABS(ROUND(SUM(U$6:U224)*H225/100,-2)),IF(E225="X",ABS(ROUND(SUM(I$6:I224)*H225/100,-2)),IF(AND(D225="B",E225="H"),80000,0))))))))))))))</f>
        <v>0</v>
      </c>
      <c r="G225" s="148"/>
      <c r="H225" s="149">
        <f>IF(AND(E224="S"),H223,H224)</f>
        <v>5</v>
      </c>
      <c r="I225" s="144">
        <f>IF(AND($D225="S",$E225="H"),-$F225,IF(AND($D225="S",$E225="T"),$F225,0))</f>
        <v>0</v>
      </c>
      <c r="J225" s="150">
        <f>IF(AND($D225="S",OR($E225="Ü",$E225="T",$E225="A",$E225="D")),-$F225,IF(AND($G225="S",$E225="Ü"),$F225,IF(E225="S",$F225,IF(AND(D225="S",E225="H"),$F225*(100-H225)/100,IF(E225="X",-F225,0)))))</f>
        <v>0</v>
      </c>
      <c r="K225" s="151">
        <f>IF(AND($D225="G",$E225="H"),-$F225,IF(AND($D225="G",$E225="T"),$F225,0))</f>
        <v>0</v>
      </c>
      <c r="L225" s="152">
        <f>IF(AND($D225="G",$E225="H"),$F225,IF(AND($D225="G",NOT($E225="H")),-$F225,IF($G225="G",$F225,IF(AND($E225="B",NOT($D225="G")),$F225/($G$1-1),IF($E225="X",$F225*X225,0)))))</f>
        <v>0</v>
      </c>
      <c r="M225" s="153">
        <f>IF(AND($D225="R",$E225="H"),-$F225,IF(AND($D225="R",$E225="T"),$F225,0))</f>
        <v>0</v>
      </c>
      <c r="N225" s="152">
        <f>IF(AND($D225="R",$E225="H"),$F225,IF(AND($D225="R",NOT($E225="H")),-$F225,IF($G225="R",$F225,IF(AND($E225="B",NOT($D225="R")),$F225/($G$1-1),IF($E225="X",$F225*Y225,0)))))</f>
        <v>0</v>
      </c>
      <c r="O225" s="153">
        <f>IF(AND($D225="C",$E225="H"),-$F225,IF(AND($D225="C",$E225="T"),$F225,0))</f>
        <v>0</v>
      </c>
      <c r="P225" s="152">
        <f>IF($G$1&lt;3,0,IF(AND($D225="C",$E225="H"),$F225,IF(AND($D225="C",NOT($E225="H")),-$F225,IF($G225="C",$F225,IF(AND($E225="B",NOT($D225="C")),$F225/($G$1-1),IF($E225="X",$F225*Z225,0))))))</f>
        <v>0</v>
      </c>
      <c r="Q225" s="153">
        <f>IF(AND($D225="L",$E225="H"),-$F225,IF(AND($D225="L",$E225="T"),$F225,0))</f>
        <v>0</v>
      </c>
      <c r="R225" s="152">
        <f>IF($G$1&lt;4,0,IF(AND($D225="L",$E225="H"),$F225,IF(AND($D225="L",NOT($E225="H")),-$F225,IF($G225="L",$F225,IF(AND($E225="B",NOT($D225="L")),$F225/($G$1-1),IF($E225="X",$F225*AA225,0))))))</f>
        <v>0</v>
      </c>
      <c r="S225" s="153">
        <f>IF(AND($D225="O",$E225="H"),-$F225,IF(AND($D225="O",$E225="T"),$F225,0))</f>
        <v>0</v>
      </c>
      <c r="T225" s="152">
        <f>IF($G$1&lt;5,0,IF(AND($D225="O",$E225="H"),$F225,IF(AND($D225="O",NOT($E225="H")),-$F225,IF($G225="O",$F225,IF(AND($E225="B",NOT($D225="O")),$F225/($G$1-1),IF($E225="X",$F225*AB225,0))))))</f>
        <v>0</v>
      </c>
      <c r="U225" s="153">
        <f>IF(AND($D225="V",$E225="H"),-$F225,IF(AND($D225="V",$E225="T"),$F225,0))</f>
        <v>0</v>
      </c>
      <c r="V225" s="152">
        <f>IF($G$1&lt;6,0,IF(AND($D225="V",$E225="H"),$F225,IF(AND($D225="V",NOT($E225="H")),-$F225,IF($G225="V",$F225,IF(AND($E225="B",NOT($D225="V")),$F225/($G$1-1),IF($E225="X",($F225*AC225)-#REF!,0))))))</f>
        <v>0</v>
      </c>
      <c r="W225" s="158">
        <f>IF(AND(D225="S",E225="H"),1,IF(AND(D225="B",E225="H"),2,IF(AND(D225="G",E225="A"),3,IF(AND(D225="G",E225="D"),4,IF(AND(D225="R",E225="A"),5,IF(AND(D225="R",E225="D"),6,IF(AND(D225="C",E225="A"),7,IF(AND(D225="C",E225="D"),8,IF(AND(D225="L",E225="A"),9,IF(AND(D225="L",E225="D"),10,IF(AND(D225="O",E225="A"),11,IF(AND(D225="O",E225="D"),12,IF(AND(D225="V",E225="A"),13,IF(AND(D225="V",E225="D"),14,0))))))))))))))</f>
        <v>0</v>
      </c>
      <c r="X225" s="159">
        <f>IF(NOT(SUMIF($W$6:$W225,1,$I$6:$I225)=0),(SUMIF($W$6:$W225,3,$F$6:$F225)-SUMIF($AE$6:$AE225,3,$F$6:$F225))/ABS(SUMIF($W$6:$W225,1,$I$6:$I225)),0)</f>
        <v>0</v>
      </c>
      <c r="Y225" s="159">
        <f>IF(NOT(SUMIF($W$6:$W225,1,$I$6:$I225)=0),(SUMIF($W$6:$W225,5,$F$6:$F225)-SUMIF($AE$6:$AE225,5,$F$6:$F225))/ABS(SUMIF($W$6:$W225,1,$I$6:$I225)),0)</f>
        <v>0</v>
      </c>
      <c r="Z225" s="159">
        <f>IF(NOT(SUMIF($W$6:$W225,1,$I$6:$I225)=0),(SUMIF($W$6:$W225,7,$F$6:$F225)-SUMIF($AE$6:$AE225,7,$F$6:$F225))/ABS(SUMIF($W$6:$W225,1,$I$6:$I225)),0)</f>
        <v>0</v>
      </c>
      <c r="AA225" s="159">
        <f>IF(NOT(SUMIF($W$6:$W225,1,$I$6:$I225)=0),(SUMIF($W$6:$W225,9,$F$6:$F225)-SUMIF($AE$6:$AE225,9,$F$6:$F225))/ABS(SUMIF($W$6:$W225,1,$I$6:$I225)),0)</f>
        <v>0</v>
      </c>
      <c r="AB225" s="159">
        <f>IF(NOT(SUMIF($W$6:$W225,1,$I$6:$I225)=0),(SUMIF($W$6:$W225,11,$F$6:$F225)-SUMIF($AE$6:$AE225,11,$F$6:$F225))/ABS(SUMIF($W$6:$W225,1,$I$6:$I225)),0)</f>
        <v>0</v>
      </c>
      <c r="AC225" s="159">
        <f>IF(NOT(SUMIF($W$6:$W225,1,$I$6:$I225)=0),(SUMIF($W$6:$W225,13,$F$6:$F225)-SUMIF($AE$6:$AE225,13,$F$6:$F225))/ABS(SUMIF($W$6:$W225,1,$I$6:$I225)),0)</f>
        <v>0</v>
      </c>
      <c r="AD225" s="159">
        <f>IF(SUM($W$6:$W225)+SUM($AE$6:$AE225)=0,0,1-X225-Y225-Z225-AA225-AB225-AC225)</f>
        <v>0</v>
      </c>
      <c r="AE225" s="160">
        <f>IF(AND($D225="S",$E225="T"),1,IF(AND($D225="B",$E225="A"),2,IF(AND($G225="G",$E225="A"),3,IF(AND($G225="G",$E225="D"),4,IF(AND($G225="R",$E225="A"),5,IF(AND($G225="R",$E225="D"),6,IF(AND($G225="C",$E225="A"),7,IF(AND($G225="C",$E225="D"),8,IF(AND($G225="L",$E225="A"),9,IF(AND($G225="L",$E225="D"),10,IF(AND($G225="O",$E225="A"),11,IF(AND($G225="O",$E225="D"),12,IF(AND($G225="V",$E225="A"),13,IF(AND($G225="V",$E225="D"),14,IF(AND($E225="A",$G225="B"),15,0)))))))))))))))</f>
        <v>0</v>
      </c>
      <c r="AF225" s="161">
        <f>IF(AND(D225="B",E225="H"),A225,IF(AND(G225="B",OR(E225="A",E225="D")),A225,0))</f>
        <v>0</v>
      </c>
    </row>
    <row r="226" ht="12.7" customHeight="1">
      <c r="A226" s="143">
        <f>IF($E226="H",-$F226,IF($E226="T",$F226,IF(AND($E226="A",$G226="B"),$F226,IF(AND(E226="D",G226="B"),F226*0.8,0))))</f>
        <v>0</v>
      </c>
      <c r="B226" s="144">
        <f>$B225-$A226</f>
        <v>0</v>
      </c>
      <c r="C226" s="144">
        <f>IF(OR($E226="Z",AND($E226="H",$D226="B")),$F226,IF(AND($D226="B",$E226="Ü"),-$F226,IF($E226="X",$F226*$AD226,IF(AND(E226="D",G226="B"),F226*0.2,IF(AND(D226="S",E226="H"),$F226*H226/100,0)))))</f>
        <v>0</v>
      </c>
      <c r="D226" s="145"/>
      <c r="E226" s="146"/>
      <c r="F226" s="147">
        <f>IF(AND(D226="G",E226="S"),ROUND(SUM($L$6:$L225)*H226/100,-2),IF(AND(D226="R",E226="S"),ROUND(SUM(N$6:N225)*H226/100,-2),IF(AND(D226="C",E226="S"),ROUND(SUM(P$6:P225)*H226/100,-2),IF(AND(D226="L",E226="S"),ROUND(SUM(R$6:R225)*H226/100,-2),IF(AND(D226="O",E226="S"),ROUND(SUM(T$6:T225)*H226/100,-2),IF(AND(D226="V",E226="S"),ROUND(SUM(V$6:V225)*H226/100,-2),IF(AND(D226="G",E226="Z"),ABS(ROUND(SUM(K$6:K225)*H226/100,-2)),IF(AND(D226="R",E226="Z"),ABS(ROUND(SUM(M$6:M225)*H226/100,-2)),IF(AND(D226="C",E226="Z"),ABS(ROUND(SUM(O$6:O225)*H226/100,-2)),IF(AND(D226="L",E226="Z"),ABS(ROUND(SUM(Q$6:Q225)*H226/100,-2)),IF(AND(D226="O",E226="Z"),ABS(ROUND(SUM(S$6:S225)*H226/100,-2)),IF(AND(D226="V",E226="Z"),ABS(ROUND(SUM(U$6:U225)*H226/100,-2)),IF(E226="X",ABS(ROUND(SUM(I$6:I225)*H226/100,-2)),IF(AND(D226="B",E226="H"),80000,0))))))))))))))</f>
        <v>0</v>
      </c>
      <c r="G226" s="148"/>
      <c r="H226" s="149">
        <f>IF(AND(E225="S"),H224,H225)</f>
        <v>5</v>
      </c>
      <c r="I226" s="144">
        <f>IF(AND($D226="S",$E226="H"),-$F226,IF(AND($D226="S",$E226="T"),$F226,0))</f>
        <v>0</v>
      </c>
      <c r="J226" s="150">
        <f>IF(AND($D226="S",OR($E226="Ü",$E226="T",$E226="A",$E226="D")),-$F226,IF(AND($G226="S",$E226="Ü"),$F226,IF(E226="S",$F226,IF(AND(D226="S",E226="H"),$F226*(100-H226)/100,IF(E226="X",-F226,0)))))</f>
        <v>0</v>
      </c>
      <c r="K226" s="151">
        <f>IF(AND($D226="G",$E226="H"),-$F226,IF(AND($D226="G",$E226="T"),$F226,0))</f>
        <v>0</v>
      </c>
      <c r="L226" s="152">
        <f>IF(AND($D226="G",$E226="H"),$F226,IF(AND($D226="G",NOT($E226="H")),-$F226,IF($G226="G",$F226,IF(AND($E226="B",NOT($D226="G")),$F226/($G$1-1),IF($E226="X",$F226*X226,0)))))</f>
        <v>0</v>
      </c>
      <c r="M226" s="153">
        <f>IF(AND($D226="R",$E226="H"),-$F226,IF(AND($D226="R",$E226="T"),$F226,0))</f>
        <v>0</v>
      </c>
      <c r="N226" s="152">
        <f>IF(AND($D226="R",$E226="H"),$F226,IF(AND($D226="R",NOT($E226="H")),-$F226,IF($G226="R",$F226,IF(AND($E226="B",NOT($D226="R")),$F226/($G$1-1),IF($E226="X",$F226*Y226,0)))))</f>
        <v>0</v>
      </c>
      <c r="O226" s="153">
        <f>IF(AND($D226="C",$E226="H"),-$F226,IF(AND($D226="C",$E226="T"),$F226,0))</f>
        <v>0</v>
      </c>
      <c r="P226" s="152">
        <f>IF($G$1&lt;3,0,IF(AND($D226="C",$E226="H"),$F226,IF(AND($D226="C",NOT($E226="H")),-$F226,IF($G226="C",$F226,IF(AND($E226="B",NOT($D226="C")),$F226/($G$1-1),IF($E226="X",$F226*Z226,0))))))</f>
        <v>0</v>
      </c>
      <c r="Q226" s="153">
        <f>IF(AND($D226="L",$E226="H"),-$F226,IF(AND($D226="L",$E226="T"),$F226,0))</f>
        <v>0</v>
      </c>
      <c r="R226" s="152">
        <f>IF($G$1&lt;4,0,IF(AND($D226="L",$E226="H"),$F226,IF(AND($D226="L",NOT($E226="H")),-$F226,IF($G226="L",$F226,IF(AND($E226="B",NOT($D226="L")),$F226/($G$1-1),IF($E226="X",$F226*AA226,0))))))</f>
        <v>0</v>
      </c>
      <c r="S226" s="153">
        <f>IF(AND($D226="O",$E226="H"),-$F226,IF(AND($D226="O",$E226="T"),$F226,0))</f>
        <v>0</v>
      </c>
      <c r="T226" s="152">
        <f>IF($G$1&lt;5,0,IF(AND($D226="O",$E226="H"),$F226,IF(AND($D226="O",NOT($E226="H")),-$F226,IF($G226="O",$F226,IF(AND($E226="B",NOT($D226="O")),$F226/($G$1-1),IF($E226="X",$F226*AB226,0))))))</f>
        <v>0</v>
      </c>
      <c r="U226" s="153">
        <f>IF(AND($D226="V",$E226="H"),-$F226,IF(AND($D226="V",$E226="T"),$F226,0))</f>
        <v>0</v>
      </c>
      <c r="V226" s="152">
        <f>IF($G$1&lt;6,0,IF(AND($D226="V",$E226="H"),$F226,IF(AND($D226="V",NOT($E226="H")),-$F226,IF($G226="V",$F226,IF(AND($E226="B",NOT($D226="V")),$F226/($G$1-1),IF($E226="X",($F226*AC226)-#REF!,0))))))</f>
        <v>0</v>
      </c>
      <c r="W226" s="154">
        <f>IF(AND(D226="S",E226="H"),1,IF(AND(D226="B",E226="H"),2,IF(AND(D226="G",E226="A"),3,IF(AND(D226="G",E226="D"),4,IF(AND(D226="R",E226="A"),5,IF(AND(D226="R",E226="D"),6,IF(AND(D226="C",E226="A"),7,IF(AND(D226="C",E226="D"),8,IF(AND(D226="L",E226="A"),9,IF(AND(D226="L",E226="D"),10,IF(AND(D226="O",E226="A"),11,IF(AND(D226="O",E226="D"),12,IF(AND(D226="V",E226="A"),13,IF(AND(D226="V",E226="D"),14,0))))))))))))))</f>
        <v>0</v>
      </c>
      <c r="X226" s="155">
        <f>IF(NOT(SUMIF($W$6:$W226,1,$I$6:$I226)=0),(SUMIF($W$6:$W226,3,$F$6:$F226)-SUMIF($AE$6:$AE226,3,$F$6:$F226))/ABS(SUMIF($W$6:$W226,1,$I$6:$I226)),0)</f>
        <v>0</v>
      </c>
      <c r="Y226" s="155">
        <f>IF(NOT(SUMIF($W$6:$W226,1,$I$6:$I226)=0),(SUMIF($W$6:$W226,5,$F$6:$F226)-SUMIF($AE$6:$AE226,5,$F$6:$F226))/ABS(SUMIF($W$6:$W226,1,$I$6:$I226)),0)</f>
        <v>0</v>
      </c>
      <c r="Z226" s="155">
        <f>IF(NOT(SUMIF($W$6:$W226,1,$I$6:$I226)=0),(SUMIF($W$6:$W226,7,$F$6:$F226)-SUMIF($AE$6:$AE226,7,$F$6:$F226))/ABS(SUMIF($W$6:$W226,1,$I$6:$I226)),0)</f>
        <v>0</v>
      </c>
      <c r="AA226" s="155">
        <f>IF(NOT(SUMIF($W$6:$W226,1,$I$6:$I226)=0),(SUMIF($W$6:$W226,9,$F$6:$F226)-SUMIF($AE$6:$AE226,9,$F$6:$F226))/ABS(SUMIF($W$6:$W226,1,$I$6:$I226)),0)</f>
        <v>0</v>
      </c>
      <c r="AB226" s="155">
        <f>IF(NOT(SUMIF($W$6:$W226,1,$I$6:$I226)=0),(SUMIF($W$6:$W226,11,$F$6:$F226)-SUMIF($AE$6:$AE226,11,$F$6:$F226))/ABS(SUMIF($W$6:$W226,1,$I$6:$I226)),0)</f>
        <v>0</v>
      </c>
      <c r="AC226" s="155">
        <f>IF(NOT(SUMIF($W$6:$W226,1,$I$6:$I226)=0),(SUMIF($W$6:$W226,13,$F$6:$F226)-SUMIF($AE$6:$AE226,13,$F$6:$F226))/ABS(SUMIF($W$6:$W226,1,$I$6:$I226)),0)</f>
        <v>0</v>
      </c>
      <c r="AD226" s="155">
        <f>IF(SUM($W$6:$W226)+SUM($AE$6:$AE226)=0,0,1-X226-Y226-Z226-AA226-AB226-AC226)</f>
        <v>0</v>
      </c>
      <c r="AE226" s="156">
        <f>IF(AND($D226="S",$E226="T"),1,IF(AND($D226="B",$E226="A"),2,IF(AND($G226="G",$E226="A"),3,IF(AND($G226="G",$E226="D"),4,IF(AND($G226="R",$E226="A"),5,IF(AND($G226="R",$E226="D"),6,IF(AND($G226="C",$E226="A"),7,IF(AND($G226="C",$E226="D"),8,IF(AND($G226="L",$E226="A"),9,IF(AND($G226="L",$E226="D"),10,IF(AND($G226="O",$E226="A"),11,IF(AND($G226="O",$E226="D"),12,IF(AND($G226="V",$E226="A"),13,IF(AND($G226="V",$E226="D"),14,IF(AND($E226="A",$G226="B"),15,0)))))))))))))))</f>
        <v>0</v>
      </c>
      <c r="AF226" s="157">
        <f>IF(AND(D226="B",E226="H"),A226,IF(AND(G226="B",OR(E226="A",E226="D")),A226,0))</f>
        <v>0</v>
      </c>
    </row>
    <row r="227" ht="12.7" customHeight="1">
      <c r="A227" s="143">
        <f>IF($E227="H",-$F227,IF($E227="T",$F227,IF(AND($E227="A",$G227="B"),$F227,IF(AND(E227="D",G227="B"),F227*0.8,0))))</f>
        <v>0</v>
      </c>
      <c r="B227" s="144">
        <f>$B226-$A227</f>
        <v>0</v>
      </c>
      <c r="C227" s="144">
        <f>IF(OR($E227="Z",AND($E227="H",$D227="B")),$F227,IF(AND($D227="B",$E227="Ü"),-$F227,IF($E227="X",$F227*$AD227,IF(AND(E227="D",G227="B"),F227*0.2,IF(AND(D227="S",E227="H"),$F227*H227/100,0)))))</f>
        <v>0</v>
      </c>
      <c r="D227" s="145"/>
      <c r="E227" s="146"/>
      <c r="F227" s="147">
        <f>IF(AND(D227="G",E227="S"),ROUND(SUM($L$6:$L226)*H227/100,-2),IF(AND(D227="R",E227="S"),ROUND(SUM(N$6:N226)*H227/100,-2),IF(AND(D227="C",E227="S"),ROUND(SUM(P$6:P226)*H227/100,-2),IF(AND(D227="L",E227="S"),ROUND(SUM(R$6:R226)*H227/100,-2),IF(AND(D227="O",E227="S"),ROUND(SUM(T$6:T226)*H227/100,-2),IF(AND(D227="V",E227="S"),ROUND(SUM(V$6:V226)*H227/100,-2),IF(AND(D227="G",E227="Z"),ABS(ROUND(SUM(K$6:K226)*H227/100,-2)),IF(AND(D227="R",E227="Z"),ABS(ROUND(SUM(M$6:M226)*H227/100,-2)),IF(AND(D227="C",E227="Z"),ABS(ROUND(SUM(O$6:O226)*H227/100,-2)),IF(AND(D227="L",E227="Z"),ABS(ROUND(SUM(Q$6:Q226)*H227/100,-2)),IF(AND(D227="O",E227="Z"),ABS(ROUND(SUM(S$6:S226)*H227/100,-2)),IF(AND(D227="V",E227="Z"),ABS(ROUND(SUM(U$6:U226)*H227/100,-2)),IF(E227="X",ABS(ROUND(SUM(I$6:I226)*H227/100,-2)),IF(AND(D227="B",E227="H"),80000,0))))))))))))))</f>
        <v>0</v>
      </c>
      <c r="G227" s="148"/>
      <c r="H227" s="149">
        <f>IF(AND(E226="S"),H225,H226)</f>
        <v>5</v>
      </c>
      <c r="I227" s="144">
        <f>IF(AND($D227="S",$E227="H"),-$F227,IF(AND($D227="S",$E227="T"),$F227,0))</f>
        <v>0</v>
      </c>
      <c r="J227" s="150">
        <f>IF(AND($D227="S",OR($E227="Ü",$E227="T",$E227="A",$E227="D")),-$F227,IF(AND($G227="S",$E227="Ü"),$F227,IF(E227="S",$F227,IF(AND(D227="S",E227="H"),$F227*(100-H227)/100,IF(E227="X",-F227,0)))))</f>
        <v>0</v>
      </c>
      <c r="K227" s="151">
        <f>IF(AND($D227="G",$E227="H"),-$F227,IF(AND($D227="G",$E227="T"),$F227,0))</f>
        <v>0</v>
      </c>
      <c r="L227" s="152">
        <f>IF(AND($D227="G",$E227="H"),$F227,IF(AND($D227="G",NOT($E227="H")),-$F227,IF($G227="G",$F227,IF(AND($E227="B",NOT($D227="G")),$F227/($G$1-1),IF($E227="X",$F227*X227,0)))))</f>
        <v>0</v>
      </c>
      <c r="M227" s="153">
        <f>IF(AND($D227="R",$E227="H"),-$F227,IF(AND($D227="R",$E227="T"),$F227,0))</f>
        <v>0</v>
      </c>
      <c r="N227" s="152">
        <f>IF(AND($D227="R",$E227="H"),$F227,IF(AND($D227="R",NOT($E227="H")),-$F227,IF($G227="R",$F227,IF(AND($E227="B",NOT($D227="R")),$F227/($G$1-1),IF($E227="X",$F227*Y227,0)))))</f>
        <v>0</v>
      </c>
      <c r="O227" s="153">
        <f>IF(AND($D227="C",$E227="H"),-$F227,IF(AND($D227="C",$E227="T"),$F227,0))</f>
        <v>0</v>
      </c>
      <c r="P227" s="152">
        <f>IF($G$1&lt;3,0,IF(AND($D227="C",$E227="H"),$F227,IF(AND($D227="C",NOT($E227="H")),-$F227,IF($G227="C",$F227,IF(AND($E227="B",NOT($D227="C")),$F227/($G$1-1),IF($E227="X",$F227*Z227,0))))))</f>
        <v>0</v>
      </c>
      <c r="Q227" s="153">
        <f>IF(AND($D227="L",$E227="H"),-$F227,IF(AND($D227="L",$E227="T"),$F227,0))</f>
        <v>0</v>
      </c>
      <c r="R227" s="152">
        <f>IF($G$1&lt;4,0,IF(AND($D227="L",$E227="H"),$F227,IF(AND($D227="L",NOT($E227="H")),-$F227,IF($G227="L",$F227,IF(AND($E227="B",NOT($D227="L")),$F227/($G$1-1),IF($E227="X",$F227*AA227,0))))))</f>
        <v>0</v>
      </c>
      <c r="S227" s="153">
        <f>IF(AND($D227="O",$E227="H"),-$F227,IF(AND($D227="O",$E227="T"),$F227,0))</f>
        <v>0</v>
      </c>
      <c r="T227" s="152">
        <f>IF($G$1&lt;5,0,IF(AND($D227="O",$E227="H"),$F227,IF(AND($D227="O",NOT($E227="H")),-$F227,IF($G227="O",$F227,IF(AND($E227="B",NOT($D227="O")),$F227/($G$1-1),IF($E227="X",$F227*AB227,0))))))</f>
        <v>0</v>
      </c>
      <c r="U227" s="153">
        <f>IF(AND($D227="V",$E227="H"),-$F227,IF(AND($D227="V",$E227="T"),$F227,0))</f>
        <v>0</v>
      </c>
      <c r="V227" s="152">
        <f>IF($G$1&lt;6,0,IF(AND($D227="V",$E227="H"),$F227,IF(AND($D227="V",NOT($E227="H")),-$F227,IF($G227="V",$F227,IF(AND($E227="B",NOT($D227="V")),$F227/($G$1-1),IF($E227="X",($F227*AC227)-#REF!,0))))))</f>
        <v>0</v>
      </c>
      <c r="W227" s="158">
        <f>IF(AND(D227="S",E227="H"),1,IF(AND(D227="B",E227="H"),2,IF(AND(D227="G",E227="A"),3,IF(AND(D227="G",E227="D"),4,IF(AND(D227="R",E227="A"),5,IF(AND(D227="R",E227="D"),6,IF(AND(D227="C",E227="A"),7,IF(AND(D227="C",E227="D"),8,IF(AND(D227="L",E227="A"),9,IF(AND(D227="L",E227="D"),10,IF(AND(D227="O",E227="A"),11,IF(AND(D227="O",E227="D"),12,IF(AND(D227="V",E227="A"),13,IF(AND(D227="V",E227="D"),14,0))))))))))))))</f>
        <v>0</v>
      </c>
      <c r="X227" s="159">
        <f>IF(NOT(SUMIF($W$6:$W227,1,$I$6:$I227)=0),(SUMIF($W$6:$W227,3,$F$6:$F227)-SUMIF($AE$6:$AE227,3,$F$6:$F227))/ABS(SUMIF($W$6:$W227,1,$I$6:$I227)),0)</f>
        <v>0</v>
      </c>
      <c r="Y227" s="159">
        <f>IF(NOT(SUMIF($W$6:$W227,1,$I$6:$I227)=0),(SUMIF($W$6:$W227,5,$F$6:$F227)-SUMIF($AE$6:$AE227,5,$F$6:$F227))/ABS(SUMIF($W$6:$W227,1,$I$6:$I227)),0)</f>
        <v>0</v>
      </c>
      <c r="Z227" s="159">
        <f>IF(NOT(SUMIF($W$6:$W227,1,$I$6:$I227)=0),(SUMIF($W$6:$W227,7,$F$6:$F227)-SUMIF($AE$6:$AE227,7,$F$6:$F227))/ABS(SUMIF($W$6:$W227,1,$I$6:$I227)),0)</f>
        <v>0</v>
      </c>
      <c r="AA227" s="159">
        <f>IF(NOT(SUMIF($W$6:$W227,1,$I$6:$I227)=0),(SUMIF($W$6:$W227,9,$F$6:$F227)-SUMIF($AE$6:$AE227,9,$F$6:$F227))/ABS(SUMIF($W$6:$W227,1,$I$6:$I227)),0)</f>
        <v>0</v>
      </c>
      <c r="AB227" s="159">
        <f>IF(NOT(SUMIF($W$6:$W227,1,$I$6:$I227)=0),(SUMIF($W$6:$W227,11,$F$6:$F227)-SUMIF($AE$6:$AE227,11,$F$6:$F227))/ABS(SUMIF($W$6:$W227,1,$I$6:$I227)),0)</f>
        <v>0</v>
      </c>
      <c r="AC227" s="159">
        <f>IF(NOT(SUMIF($W$6:$W227,1,$I$6:$I227)=0),(SUMIF($W$6:$W227,13,$F$6:$F227)-SUMIF($AE$6:$AE227,13,$F$6:$F227))/ABS(SUMIF($W$6:$W227,1,$I$6:$I227)),0)</f>
        <v>0</v>
      </c>
      <c r="AD227" s="159">
        <f>IF(SUM($W$6:$W227)+SUM($AE$6:$AE227)=0,0,1-X227-Y227-Z227-AA227-AB227-AC227)</f>
        <v>0</v>
      </c>
      <c r="AE227" s="160">
        <f>IF(AND($D227="S",$E227="T"),1,IF(AND($D227="B",$E227="A"),2,IF(AND($G227="G",$E227="A"),3,IF(AND($G227="G",$E227="D"),4,IF(AND($G227="R",$E227="A"),5,IF(AND($G227="R",$E227="D"),6,IF(AND($G227="C",$E227="A"),7,IF(AND($G227="C",$E227="D"),8,IF(AND($G227="L",$E227="A"),9,IF(AND($G227="L",$E227="D"),10,IF(AND($G227="O",$E227="A"),11,IF(AND($G227="O",$E227="D"),12,IF(AND($G227="V",$E227="A"),13,IF(AND($G227="V",$E227="D"),14,IF(AND($E227="A",$G227="B"),15,0)))))))))))))))</f>
        <v>0</v>
      </c>
      <c r="AF227" s="161">
        <f>IF(AND(D227="B",E227="H"),A227,IF(AND(G227="B",OR(E227="A",E227="D")),A227,0))</f>
        <v>0</v>
      </c>
    </row>
    <row r="228" ht="12.7" customHeight="1">
      <c r="A228" s="143">
        <f>IF($E228="H",-$F228,IF($E228="T",$F228,IF(AND($E228="A",$G228="B"),$F228,IF(AND(E228="D",G228="B"),F228*0.8,0))))</f>
        <v>0</v>
      </c>
      <c r="B228" s="144">
        <f>$B227-$A228</f>
        <v>0</v>
      </c>
      <c r="C228" s="144">
        <f>IF(OR($E228="Z",AND($E228="H",$D228="B")),$F228,IF(AND($D228="B",$E228="Ü"),-$F228,IF($E228="X",$F228*$AD228,IF(AND(E228="D",G228="B"),F228*0.2,IF(AND(D228="S",E228="H"),$F228*H228/100,0)))))</f>
        <v>0</v>
      </c>
      <c r="D228" s="145"/>
      <c r="E228" s="146"/>
      <c r="F228" s="147">
        <f>IF(AND(D228="G",E228="S"),ROUND(SUM($L$6:$L227)*H228/100,-2),IF(AND(D228="R",E228="S"),ROUND(SUM(N$6:N227)*H228/100,-2),IF(AND(D228="C",E228="S"),ROUND(SUM(P$6:P227)*H228/100,-2),IF(AND(D228="L",E228="S"),ROUND(SUM(R$6:R227)*H228/100,-2),IF(AND(D228="O",E228="S"),ROUND(SUM(T$6:T227)*H228/100,-2),IF(AND(D228="V",E228="S"),ROUND(SUM(V$6:V227)*H228/100,-2),IF(AND(D228="G",E228="Z"),ABS(ROUND(SUM(K$6:K227)*H228/100,-2)),IF(AND(D228="R",E228="Z"),ABS(ROUND(SUM(M$6:M227)*H228/100,-2)),IF(AND(D228="C",E228="Z"),ABS(ROUND(SUM(O$6:O227)*H228/100,-2)),IF(AND(D228="L",E228="Z"),ABS(ROUND(SUM(Q$6:Q227)*H228/100,-2)),IF(AND(D228="O",E228="Z"),ABS(ROUND(SUM(S$6:S227)*H228/100,-2)),IF(AND(D228="V",E228="Z"),ABS(ROUND(SUM(U$6:U227)*H228/100,-2)),IF(E228="X",ABS(ROUND(SUM(I$6:I227)*H228/100,-2)),IF(AND(D228="B",E228="H"),80000,0))))))))))))))</f>
        <v>0</v>
      </c>
      <c r="G228" s="148"/>
      <c r="H228" s="149">
        <f>IF(AND(E227="S"),H226,H227)</f>
        <v>5</v>
      </c>
      <c r="I228" s="144">
        <f>IF(AND($D228="S",$E228="H"),-$F228,IF(AND($D228="S",$E228="T"),$F228,0))</f>
        <v>0</v>
      </c>
      <c r="J228" s="150">
        <f>IF(AND($D228="S",OR($E228="Ü",$E228="T",$E228="A",$E228="D")),-$F228,IF(AND($G228="S",$E228="Ü"),$F228,IF(E228="S",$F228,IF(AND(D228="S",E228="H"),$F228*(100-H228)/100,IF(E228="X",-F228,0)))))</f>
        <v>0</v>
      </c>
      <c r="K228" s="151">
        <f>IF(AND($D228="G",$E228="H"),-$F228,IF(AND($D228="G",$E228="T"),$F228,0))</f>
        <v>0</v>
      </c>
      <c r="L228" s="152">
        <f>IF(AND($D228="G",$E228="H"),$F228,IF(AND($D228="G",NOT($E228="H")),-$F228,IF($G228="G",$F228,IF(AND($E228="B",NOT($D228="G")),$F228/($G$1-1),IF($E228="X",$F228*X228,0)))))</f>
        <v>0</v>
      </c>
      <c r="M228" s="153">
        <f>IF(AND($D228="R",$E228="H"),-$F228,IF(AND($D228="R",$E228="T"),$F228,0))</f>
        <v>0</v>
      </c>
      <c r="N228" s="152">
        <f>IF(AND($D228="R",$E228="H"),$F228,IF(AND($D228="R",NOT($E228="H")),-$F228,IF($G228="R",$F228,IF(AND($E228="B",NOT($D228="R")),$F228/($G$1-1),IF($E228="X",$F228*Y228,0)))))</f>
        <v>0</v>
      </c>
      <c r="O228" s="153">
        <f>IF(AND($D228="C",$E228="H"),-$F228,IF(AND($D228="C",$E228="T"),$F228,0))</f>
        <v>0</v>
      </c>
      <c r="P228" s="152">
        <f>IF($G$1&lt;3,0,IF(AND($D228="C",$E228="H"),$F228,IF(AND($D228="C",NOT($E228="H")),-$F228,IF($G228="C",$F228,IF(AND($E228="B",NOT($D228="C")),$F228/($G$1-1),IF($E228="X",$F228*Z228,0))))))</f>
        <v>0</v>
      </c>
      <c r="Q228" s="153">
        <f>IF(AND($D228="L",$E228="H"),-$F228,IF(AND($D228="L",$E228="T"),$F228,0))</f>
        <v>0</v>
      </c>
      <c r="R228" s="152">
        <f>IF($G$1&lt;4,0,IF(AND($D228="L",$E228="H"),$F228,IF(AND($D228="L",NOT($E228="H")),-$F228,IF($G228="L",$F228,IF(AND($E228="B",NOT($D228="L")),$F228/($G$1-1),IF($E228="X",$F228*AA228,0))))))</f>
        <v>0</v>
      </c>
      <c r="S228" s="153">
        <f>IF(AND($D228="O",$E228="H"),-$F228,IF(AND($D228="O",$E228="T"),$F228,0))</f>
        <v>0</v>
      </c>
      <c r="T228" s="152">
        <f>IF($G$1&lt;5,0,IF(AND($D228="O",$E228="H"),$F228,IF(AND($D228="O",NOT($E228="H")),-$F228,IF($G228="O",$F228,IF(AND($E228="B",NOT($D228="O")),$F228/($G$1-1),IF($E228="X",$F228*AB228,0))))))</f>
        <v>0</v>
      </c>
      <c r="U228" s="153">
        <f>IF(AND($D228="V",$E228="H"),-$F228,IF(AND($D228="V",$E228="T"),$F228,0))</f>
        <v>0</v>
      </c>
      <c r="V228" s="152">
        <f>IF($G$1&lt;6,0,IF(AND($D228="V",$E228="H"),$F228,IF(AND($D228="V",NOT($E228="H")),-$F228,IF($G228="V",$F228,IF(AND($E228="B",NOT($D228="V")),$F228/($G$1-1),IF($E228="X",($F228*AC228)-#REF!,0))))))</f>
        <v>0</v>
      </c>
      <c r="W228" s="154">
        <f>IF(AND(D228="S",E228="H"),1,IF(AND(D228="B",E228="H"),2,IF(AND(D228="G",E228="A"),3,IF(AND(D228="G",E228="D"),4,IF(AND(D228="R",E228="A"),5,IF(AND(D228="R",E228="D"),6,IF(AND(D228="C",E228="A"),7,IF(AND(D228="C",E228="D"),8,IF(AND(D228="L",E228="A"),9,IF(AND(D228="L",E228="D"),10,IF(AND(D228="O",E228="A"),11,IF(AND(D228="O",E228="D"),12,IF(AND(D228="V",E228="A"),13,IF(AND(D228="V",E228="D"),14,0))))))))))))))</f>
        <v>0</v>
      </c>
      <c r="X228" s="155">
        <f>IF(NOT(SUMIF($W$6:$W228,1,$I$6:$I228)=0),(SUMIF($W$6:$W228,3,$F$6:$F228)-SUMIF($AE$6:$AE228,3,$F$6:$F228))/ABS(SUMIF($W$6:$W228,1,$I$6:$I228)),0)</f>
        <v>0</v>
      </c>
      <c r="Y228" s="155">
        <f>IF(NOT(SUMIF($W$6:$W228,1,$I$6:$I228)=0),(SUMIF($W$6:$W228,5,$F$6:$F228)-SUMIF($AE$6:$AE228,5,$F$6:$F228))/ABS(SUMIF($W$6:$W228,1,$I$6:$I228)),0)</f>
        <v>0</v>
      </c>
      <c r="Z228" s="155">
        <f>IF(NOT(SUMIF($W$6:$W228,1,$I$6:$I228)=0),(SUMIF($W$6:$W228,7,$F$6:$F228)-SUMIF($AE$6:$AE228,7,$F$6:$F228))/ABS(SUMIF($W$6:$W228,1,$I$6:$I228)),0)</f>
        <v>0</v>
      </c>
      <c r="AA228" s="155">
        <f>IF(NOT(SUMIF($W$6:$W228,1,$I$6:$I228)=0),(SUMIF($W$6:$W228,9,$F$6:$F228)-SUMIF($AE$6:$AE228,9,$F$6:$F228))/ABS(SUMIF($W$6:$W228,1,$I$6:$I228)),0)</f>
        <v>0</v>
      </c>
      <c r="AB228" s="155">
        <f>IF(NOT(SUMIF($W$6:$W228,1,$I$6:$I228)=0),(SUMIF($W$6:$W228,11,$F$6:$F228)-SUMIF($AE$6:$AE228,11,$F$6:$F228))/ABS(SUMIF($W$6:$W228,1,$I$6:$I228)),0)</f>
        <v>0</v>
      </c>
      <c r="AC228" s="155">
        <f>IF(NOT(SUMIF($W$6:$W228,1,$I$6:$I228)=0),(SUMIF($W$6:$W228,13,$F$6:$F228)-SUMIF($AE$6:$AE228,13,$F$6:$F228))/ABS(SUMIF($W$6:$W228,1,$I$6:$I228)),0)</f>
        <v>0</v>
      </c>
      <c r="AD228" s="155">
        <f>IF(SUM($W$6:$W228)+SUM($AE$6:$AE228)=0,0,1-X228-Y228-Z228-AA228-AB228-AC228)</f>
        <v>0</v>
      </c>
      <c r="AE228" s="156">
        <f>IF(AND($D228="S",$E228="T"),1,IF(AND($D228="B",$E228="A"),2,IF(AND($G228="G",$E228="A"),3,IF(AND($G228="G",$E228="D"),4,IF(AND($G228="R",$E228="A"),5,IF(AND($G228="R",$E228="D"),6,IF(AND($G228="C",$E228="A"),7,IF(AND($G228="C",$E228="D"),8,IF(AND($G228="L",$E228="A"),9,IF(AND($G228="L",$E228="D"),10,IF(AND($G228="O",$E228="A"),11,IF(AND($G228="O",$E228="D"),12,IF(AND($G228="V",$E228="A"),13,IF(AND($G228="V",$E228="D"),14,IF(AND($E228="A",$G228="B"),15,0)))))))))))))))</f>
        <v>0</v>
      </c>
      <c r="AF228" s="157">
        <f>IF(AND(D228="B",E228="H"),A228,IF(AND(G228="B",OR(E228="A",E228="D")),A228,0))</f>
        <v>0</v>
      </c>
    </row>
    <row r="229" ht="12.7" customHeight="1">
      <c r="A229" s="143">
        <f>IF($E229="H",-$F229,IF($E229="T",$F229,IF(AND($E229="A",$G229="B"),$F229,IF(AND(E229="D",G229="B"),F229*0.8,0))))</f>
        <v>0</v>
      </c>
      <c r="B229" s="144">
        <f>$B228-$A229</f>
        <v>0</v>
      </c>
      <c r="C229" s="144">
        <f>IF(OR($E229="Z",AND($E229="H",$D229="B")),$F229,IF(AND($D229="B",$E229="Ü"),-$F229,IF($E229="X",$F229*$AD229,IF(AND(E229="D",G229="B"),F229*0.2,IF(AND(D229="S",E229="H"),$F229*H229/100,0)))))</f>
        <v>0</v>
      </c>
      <c r="D229" s="145"/>
      <c r="E229" s="146"/>
      <c r="F229" s="147">
        <f>IF(AND(D229="G",E229="S"),ROUND(SUM($L$6:$L228)*H229/100,-2),IF(AND(D229="R",E229="S"),ROUND(SUM(N$6:N228)*H229/100,-2),IF(AND(D229="C",E229="S"),ROUND(SUM(P$6:P228)*H229/100,-2),IF(AND(D229="L",E229="S"),ROUND(SUM(R$6:R228)*H229/100,-2),IF(AND(D229="O",E229="S"),ROUND(SUM(T$6:T228)*H229/100,-2),IF(AND(D229="V",E229="S"),ROUND(SUM(V$6:V228)*H229/100,-2),IF(AND(D229="G",E229="Z"),ABS(ROUND(SUM(K$6:K228)*H229/100,-2)),IF(AND(D229="R",E229="Z"),ABS(ROUND(SUM(M$6:M228)*H229/100,-2)),IF(AND(D229="C",E229="Z"),ABS(ROUND(SUM(O$6:O228)*H229/100,-2)),IF(AND(D229="L",E229="Z"),ABS(ROUND(SUM(Q$6:Q228)*H229/100,-2)),IF(AND(D229="O",E229="Z"),ABS(ROUND(SUM(S$6:S228)*H229/100,-2)),IF(AND(D229="V",E229="Z"),ABS(ROUND(SUM(U$6:U228)*H229/100,-2)),IF(E229="X",ABS(ROUND(SUM(I$6:I228)*H229/100,-2)),IF(AND(D229="B",E229="H"),80000,0))))))))))))))</f>
        <v>0</v>
      </c>
      <c r="G229" s="148"/>
      <c r="H229" s="149">
        <f>IF(AND(E228="S"),H227,H228)</f>
        <v>5</v>
      </c>
      <c r="I229" s="144">
        <f>IF(AND($D229="S",$E229="H"),-$F229,IF(AND($D229="S",$E229="T"),$F229,0))</f>
        <v>0</v>
      </c>
      <c r="J229" s="150">
        <f>IF(AND($D229="S",OR($E229="Ü",$E229="T",$E229="A",$E229="D")),-$F229,IF(AND($G229="S",$E229="Ü"),$F229,IF(E229="S",$F229,IF(AND(D229="S",E229="H"),$F229*(100-H229)/100,IF(E229="X",-F229,0)))))</f>
        <v>0</v>
      </c>
      <c r="K229" s="151">
        <f>IF(AND($D229="G",$E229="H"),-$F229,IF(AND($D229="G",$E229="T"),$F229,0))</f>
        <v>0</v>
      </c>
      <c r="L229" s="152">
        <f>IF(AND($D229="G",$E229="H"),$F229,IF(AND($D229="G",NOT($E229="H")),-$F229,IF($G229="G",$F229,IF(AND($E229="B",NOT($D229="G")),$F229/($G$1-1),IF($E229="X",$F229*X229,0)))))</f>
        <v>0</v>
      </c>
      <c r="M229" s="153">
        <f>IF(AND($D229="R",$E229="H"),-$F229,IF(AND($D229="R",$E229="T"),$F229,0))</f>
        <v>0</v>
      </c>
      <c r="N229" s="152">
        <f>IF(AND($D229="R",$E229="H"),$F229,IF(AND($D229="R",NOT($E229="H")),-$F229,IF($G229="R",$F229,IF(AND($E229="B",NOT($D229="R")),$F229/($G$1-1),IF($E229="X",$F229*Y229,0)))))</f>
        <v>0</v>
      </c>
      <c r="O229" s="153">
        <f>IF(AND($D229="C",$E229="H"),-$F229,IF(AND($D229="C",$E229="T"),$F229,0))</f>
        <v>0</v>
      </c>
      <c r="P229" s="152">
        <f>IF($G$1&lt;3,0,IF(AND($D229="C",$E229="H"),$F229,IF(AND($D229="C",NOT($E229="H")),-$F229,IF($G229="C",$F229,IF(AND($E229="B",NOT($D229="C")),$F229/($G$1-1),IF($E229="X",$F229*Z229,0))))))</f>
        <v>0</v>
      </c>
      <c r="Q229" s="153">
        <f>IF(AND($D229="L",$E229="H"),-$F229,IF(AND($D229="L",$E229="T"),$F229,0))</f>
        <v>0</v>
      </c>
      <c r="R229" s="152">
        <f>IF($G$1&lt;4,0,IF(AND($D229="L",$E229="H"),$F229,IF(AND($D229="L",NOT($E229="H")),-$F229,IF($G229="L",$F229,IF(AND($E229="B",NOT($D229="L")),$F229/($G$1-1),IF($E229="X",$F229*AA229,0))))))</f>
        <v>0</v>
      </c>
      <c r="S229" s="153">
        <f>IF(AND($D229="O",$E229="H"),-$F229,IF(AND($D229="O",$E229="T"),$F229,0))</f>
        <v>0</v>
      </c>
      <c r="T229" s="152">
        <f>IF($G$1&lt;5,0,IF(AND($D229="O",$E229="H"),$F229,IF(AND($D229="O",NOT($E229="H")),-$F229,IF($G229="O",$F229,IF(AND($E229="B",NOT($D229="O")),$F229/($G$1-1),IF($E229="X",$F229*AB229,0))))))</f>
        <v>0</v>
      </c>
      <c r="U229" s="153">
        <f>IF(AND($D229="V",$E229="H"),-$F229,IF(AND($D229="V",$E229="T"),$F229,0))</f>
        <v>0</v>
      </c>
      <c r="V229" s="152">
        <f>IF($G$1&lt;6,0,IF(AND($D229="V",$E229="H"),$F229,IF(AND($D229="V",NOT($E229="H")),-$F229,IF($G229="V",$F229,IF(AND($E229="B",NOT($D229="V")),$F229/($G$1-1),IF($E229="X",($F229*AC229)-#REF!,0))))))</f>
        <v>0</v>
      </c>
      <c r="W229" s="158">
        <f>IF(AND(D229="S",E229="H"),1,IF(AND(D229="B",E229="H"),2,IF(AND(D229="G",E229="A"),3,IF(AND(D229="G",E229="D"),4,IF(AND(D229="R",E229="A"),5,IF(AND(D229="R",E229="D"),6,IF(AND(D229="C",E229="A"),7,IF(AND(D229="C",E229="D"),8,IF(AND(D229="L",E229="A"),9,IF(AND(D229="L",E229="D"),10,IF(AND(D229="O",E229="A"),11,IF(AND(D229="O",E229="D"),12,IF(AND(D229="V",E229="A"),13,IF(AND(D229="V",E229="D"),14,0))))))))))))))</f>
        <v>0</v>
      </c>
      <c r="X229" s="159">
        <f>IF(NOT(SUMIF($W$6:$W229,1,$I$6:$I229)=0),(SUMIF($W$6:$W229,3,$F$6:$F229)-SUMIF($AE$6:$AE229,3,$F$6:$F229))/ABS(SUMIF($W$6:$W229,1,$I$6:$I229)),0)</f>
        <v>0</v>
      </c>
      <c r="Y229" s="159">
        <f>IF(NOT(SUMIF($W$6:$W229,1,$I$6:$I229)=0),(SUMIF($W$6:$W229,5,$F$6:$F229)-SUMIF($AE$6:$AE229,5,$F$6:$F229))/ABS(SUMIF($W$6:$W229,1,$I$6:$I229)),0)</f>
        <v>0</v>
      </c>
      <c r="Z229" s="159">
        <f>IF(NOT(SUMIF($W$6:$W229,1,$I$6:$I229)=0),(SUMIF($W$6:$W229,7,$F$6:$F229)-SUMIF($AE$6:$AE229,7,$F$6:$F229))/ABS(SUMIF($W$6:$W229,1,$I$6:$I229)),0)</f>
        <v>0</v>
      </c>
      <c r="AA229" s="159">
        <f>IF(NOT(SUMIF($W$6:$W229,1,$I$6:$I229)=0),(SUMIF($W$6:$W229,9,$F$6:$F229)-SUMIF($AE$6:$AE229,9,$F$6:$F229))/ABS(SUMIF($W$6:$W229,1,$I$6:$I229)),0)</f>
        <v>0</v>
      </c>
      <c r="AB229" s="159">
        <f>IF(NOT(SUMIF($W$6:$W229,1,$I$6:$I229)=0),(SUMIF($W$6:$W229,11,$F$6:$F229)-SUMIF($AE$6:$AE229,11,$F$6:$F229))/ABS(SUMIF($W$6:$W229,1,$I$6:$I229)),0)</f>
        <v>0</v>
      </c>
      <c r="AC229" s="159">
        <f>IF(NOT(SUMIF($W$6:$W229,1,$I$6:$I229)=0),(SUMIF($W$6:$W229,13,$F$6:$F229)-SUMIF($AE$6:$AE229,13,$F$6:$F229))/ABS(SUMIF($W$6:$W229,1,$I$6:$I229)),0)</f>
        <v>0</v>
      </c>
      <c r="AD229" s="159">
        <f>IF(SUM($W$6:$W229)+SUM($AE$6:$AE229)=0,0,1-X229-Y229-Z229-AA229-AB229-AC229)</f>
        <v>0</v>
      </c>
      <c r="AE229" s="160">
        <f>IF(AND($D229="S",$E229="T"),1,IF(AND($D229="B",$E229="A"),2,IF(AND($G229="G",$E229="A"),3,IF(AND($G229="G",$E229="D"),4,IF(AND($G229="R",$E229="A"),5,IF(AND($G229="R",$E229="D"),6,IF(AND($G229="C",$E229="A"),7,IF(AND($G229="C",$E229="D"),8,IF(AND($G229="L",$E229="A"),9,IF(AND($G229="L",$E229="D"),10,IF(AND($G229="O",$E229="A"),11,IF(AND($G229="O",$E229="D"),12,IF(AND($G229="V",$E229="A"),13,IF(AND($G229="V",$E229="D"),14,IF(AND($E229="A",$G229="B"),15,0)))))))))))))))</f>
        <v>0</v>
      </c>
      <c r="AF229" s="161">
        <f>IF(AND(D229="B",E229="H"),A229,IF(AND(G229="B",OR(E229="A",E229="D")),A229,0))</f>
        <v>0</v>
      </c>
    </row>
    <row r="230" ht="12.7" customHeight="1">
      <c r="A230" s="143">
        <f>IF($E230="H",-$F230,IF($E230="T",$F230,IF(AND($E230="A",$G230="B"),$F230,IF(AND(E230="D",G230="B"),F230*0.8,0))))</f>
        <v>0</v>
      </c>
      <c r="B230" s="144">
        <f>$B229-$A230</f>
        <v>0</v>
      </c>
      <c r="C230" s="144">
        <f>IF(OR($E230="Z",AND($E230="H",$D230="B")),$F230,IF(AND($D230="B",$E230="Ü"),-$F230,IF($E230="X",$F230*$AD230,IF(AND(E230="D",G230="B"),F230*0.2,IF(AND(D230="S",E230="H"),$F230*H230/100,0)))))</f>
        <v>0</v>
      </c>
      <c r="D230" s="145"/>
      <c r="E230" s="146"/>
      <c r="F230" s="147">
        <f>IF(AND(D230="G",E230="S"),ROUND(SUM($L$6:$L229)*H230/100,-2),IF(AND(D230="R",E230="S"),ROUND(SUM(N$6:N229)*H230/100,-2),IF(AND(D230="C",E230="S"),ROUND(SUM(P$6:P229)*H230/100,-2),IF(AND(D230="L",E230="S"),ROUND(SUM(R$6:R229)*H230/100,-2),IF(AND(D230="O",E230="S"),ROUND(SUM(T$6:T229)*H230/100,-2),IF(AND(D230="V",E230="S"),ROUND(SUM(V$6:V229)*H230/100,-2),IF(AND(D230="G",E230="Z"),ABS(ROUND(SUM(K$6:K229)*H230/100,-2)),IF(AND(D230="R",E230="Z"),ABS(ROUND(SUM(M$6:M229)*H230/100,-2)),IF(AND(D230="C",E230="Z"),ABS(ROUND(SUM(O$6:O229)*H230/100,-2)),IF(AND(D230="L",E230="Z"),ABS(ROUND(SUM(Q$6:Q229)*H230/100,-2)),IF(AND(D230="O",E230="Z"),ABS(ROUND(SUM(S$6:S229)*H230/100,-2)),IF(AND(D230="V",E230="Z"),ABS(ROUND(SUM(U$6:U229)*H230/100,-2)),IF(E230="X",ABS(ROUND(SUM(I$6:I229)*H230/100,-2)),IF(AND(D230="B",E230="H"),80000,0))))))))))))))</f>
        <v>0</v>
      </c>
      <c r="G230" s="148"/>
      <c r="H230" s="149">
        <f>IF(AND(E229="S"),H228,H229)</f>
        <v>5</v>
      </c>
      <c r="I230" s="144">
        <f>IF(AND($D230="S",$E230="H"),-$F230,IF(AND($D230="S",$E230="T"),$F230,0))</f>
        <v>0</v>
      </c>
      <c r="J230" s="150">
        <f>IF(AND($D230="S",OR($E230="Ü",$E230="T",$E230="A",$E230="D")),-$F230,IF(AND($G230="S",$E230="Ü"),$F230,IF(E230="S",$F230,IF(AND(D230="S",E230="H"),$F230*(100-H230)/100,IF(E230="X",-F230,0)))))</f>
        <v>0</v>
      </c>
      <c r="K230" s="151">
        <f>IF(AND($D230="G",$E230="H"),-$F230,IF(AND($D230="G",$E230="T"),$F230,0))</f>
        <v>0</v>
      </c>
      <c r="L230" s="152">
        <f>IF(AND($D230="G",$E230="H"),$F230,IF(AND($D230="G",NOT($E230="H")),-$F230,IF($G230="G",$F230,IF(AND($E230="B",NOT($D230="G")),$F230/($G$1-1),IF($E230="X",$F230*X230,0)))))</f>
        <v>0</v>
      </c>
      <c r="M230" s="153">
        <f>IF(AND($D230="R",$E230="H"),-$F230,IF(AND($D230="R",$E230="T"),$F230,0))</f>
        <v>0</v>
      </c>
      <c r="N230" s="152">
        <f>IF(AND($D230="R",$E230="H"),$F230,IF(AND($D230="R",NOT($E230="H")),-$F230,IF($G230="R",$F230,IF(AND($E230="B",NOT($D230="R")),$F230/($G$1-1),IF($E230="X",$F230*Y230,0)))))</f>
        <v>0</v>
      </c>
      <c r="O230" s="153">
        <f>IF(AND($D230="C",$E230="H"),-$F230,IF(AND($D230="C",$E230="T"),$F230,0))</f>
        <v>0</v>
      </c>
      <c r="P230" s="152">
        <f>IF($G$1&lt;3,0,IF(AND($D230="C",$E230="H"),$F230,IF(AND($D230="C",NOT($E230="H")),-$F230,IF($G230="C",$F230,IF(AND($E230="B",NOT($D230="C")),$F230/($G$1-1),IF($E230="X",$F230*Z230,0))))))</f>
        <v>0</v>
      </c>
      <c r="Q230" s="153">
        <f>IF(AND($D230="L",$E230="H"),-$F230,IF(AND($D230="L",$E230="T"),$F230,0))</f>
        <v>0</v>
      </c>
      <c r="R230" s="152">
        <f>IF($G$1&lt;4,0,IF(AND($D230="L",$E230="H"),$F230,IF(AND($D230="L",NOT($E230="H")),-$F230,IF($G230="L",$F230,IF(AND($E230="B",NOT($D230="L")),$F230/($G$1-1),IF($E230="X",$F230*AA230,0))))))</f>
        <v>0</v>
      </c>
      <c r="S230" s="153">
        <f>IF(AND($D230="O",$E230="H"),-$F230,IF(AND($D230="O",$E230="T"),$F230,0))</f>
        <v>0</v>
      </c>
      <c r="T230" s="152">
        <f>IF($G$1&lt;5,0,IF(AND($D230="O",$E230="H"),$F230,IF(AND($D230="O",NOT($E230="H")),-$F230,IF($G230="O",$F230,IF(AND($E230="B",NOT($D230="O")),$F230/($G$1-1),IF($E230="X",$F230*AB230,0))))))</f>
        <v>0</v>
      </c>
      <c r="U230" s="153">
        <f>IF(AND($D230="V",$E230="H"),-$F230,IF(AND($D230="V",$E230="T"),$F230,0))</f>
        <v>0</v>
      </c>
      <c r="V230" s="152">
        <f>IF($G$1&lt;6,0,IF(AND($D230="V",$E230="H"),$F230,IF(AND($D230="V",NOT($E230="H")),-$F230,IF($G230="V",$F230,IF(AND($E230="B",NOT($D230="V")),$F230/($G$1-1),IF($E230="X",($F230*AC230)-#REF!,0))))))</f>
        <v>0</v>
      </c>
      <c r="W230" s="154">
        <f>IF(AND(D230="S",E230="H"),1,IF(AND(D230="B",E230="H"),2,IF(AND(D230="G",E230="A"),3,IF(AND(D230="G",E230="D"),4,IF(AND(D230="R",E230="A"),5,IF(AND(D230="R",E230="D"),6,IF(AND(D230="C",E230="A"),7,IF(AND(D230="C",E230="D"),8,IF(AND(D230="L",E230="A"),9,IF(AND(D230="L",E230="D"),10,IF(AND(D230="O",E230="A"),11,IF(AND(D230="O",E230="D"),12,IF(AND(D230="V",E230="A"),13,IF(AND(D230="V",E230="D"),14,0))))))))))))))</f>
        <v>0</v>
      </c>
      <c r="X230" s="155">
        <f>IF(NOT(SUMIF($W$6:$W230,1,$I$6:$I230)=0),(SUMIF($W$6:$W230,3,$F$6:$F230)-SUMIF($AE$6:$AE230,3,$F$6:$F230))/ABS(SUMIF($W$6:$W230,1,$I$6:$I230)),0)</f>
        <v>0</v>
      </c>
      <c r="Y230" s="155">
        <f>IF(NOT(SUMIF($W$6:$W230,1,$I$6:$I230)=0),(SUMIF($W$6:$W230,5,$F$6:$F230)-SUMIF($AE$6:$AE230,5,$F$6:$F230))/ABS(SUMIF($W$6:$W230,1,$I$6:$I230)),0)</f>
        <v>0</v>
      </c>
      <c r="Z230" s="155">
        <f>IF(NOT(SUMIF($W$6:$W230,1,$I$6:$I230)=0),(SUMIF($W$6:$W230,7,$F$6:$F230)-SUMIF($AE$6:$AE230,7,$F$6:$F230))/ABS(SUMIF($W$6:$W230,1,$I$6:$I230)),0)</f>
        <v>0</v>
      </c>
      <c r="AA230" s="155">
        <f>IF(NOT(SUMIF($W$6:$W230,1,$I$6:$I230)=0),(SUMIF($W$6:$W230,9,$F$6:$F230)-SUMIF($AE$6:$AE230,9,$F$6:$F230))/ABS(SUMIF($W$6:$W230,1,$I$6:$I230)),0)</f>
        <v>0</v>
      </c>
      <c r="AB230" s="155">
        <f>IF(NOT(SUMIF($W$6:$W230,1,$I$6:$I230)=0),(SUMIF($W$6:$W230,11,$F$6:$F230)-SUMIF($AE$6:$AE230,11,$F$6:$F230))/ABS(SUMIF($W$6:$W230,1,$I$6:$I230)),0)</f>
        <v>0</v>
      </c>
      <c r="AC230" s="155">
        <f>IF(NOT(SUMIF($W$6:$W230,1,$I$6:$I230)=0),(SUMIF($W$6:$W230,13,$F$6:$F230)-SUMIF($AE$6:$AE230,13,$F$6:$F230))/ABS(SUMIF($W$6:$W230,1,$I$6:$I230)),0)</f>
        <v>0</v>
      </c>
      <c r="AD230" s="155">
        <f>IF(SUM($W$6:$W230)+SUM($AE$6:$AE230)=0,0,1-X230-Y230-Z230-AA230-AB230-AC230)</f>
        <v>0</v>
      </c>
      <c r="AE230" s="156">
        <f>IF(AND($D230="S",$E230="T"),1,IF(AND($D230="B",$E230="A"),2,IF(AND($G230="G",$E230="A"),3,IF(AND($G230="G",$E230="D"),4,IF(AND($G230="R",$E230="A"),5,IF(AND($G230="R",$E230="D"),6,IF(AND($G230="C",$E230="A"),7,IF(AND($G230="C",$E230="D"),8,IF(AND($G230="L",$E230="A"),9,IF(AND($G230="L",$E230="D"),10,IF(AND($G230="O",$E230="A"),11,IF(AND($G230="O",$E230="D"),12,IF(AND($G230="V",$E230="A"),13,IF(AND($G230="V",$E230="D"),14,IF(AND($E230="A",$G230="B"),15,0)))))))))))))))</f>
        <v>0</v>
      </c>
      <c r="AF230" s="157">
        <f>IF(AND(D230="B",E230="H"),A230,IF(AND(G230="B",OR(E230="A",E230="D")),A230,0))</f>
        <v>0</v>
      </c>
    </row>
    <row r="231" ht="12.7" customHeight="1">
      <c r="A231" s="143">
        <f>IF($E231="H",-$F231,IF($E231="T",$F231,IF(AND($E231="A",$G231="B"),$F231,IF(AND(E231="D",G231="B"),F231*0.8,0))))</f>
        <v>0</v>
      </c>
      <c r="B231" s="144">
        <f>$B230-$A231</f>
        <v>0</v>
      </c>
      <c r="C231" s="144">
        <f>IF(OR($E231="Z",AND($E231="H",$D231="B")),$F231,IF(AND($D231="B",$E231="Ü"),-$F231,IF($E231="X",$F231*$AD231,IF(AND(E231="D",G231="B"),F231*0.2,IF(AND(D231="S",E231="H"),$F231*H231/100,0)))))</f>
        <v>0</v>
      </c>
      <c r="D231" s="145"/>
      <c r="E231" s="146"/>
      <c r="F231" s="147">
        <f>IF(AND(D231="G",E231="S"),ROUND(SUM($L$6:$L230)*H231/100,-2),IF(AND(D231="R",E231="S"),ROUND(SUM(N$6:N230)*H231/100,-2),IF(AND(D231="C",E231="S"),ROUND(SUM(P$6:P230)*H231/100,-2),IF(AND(D231="L",E231="S"),ROUND(SUM(R$6:R230)*H231/100,-2),IF(AND(D231="O",E231="S"),ROUND(SUM(T$6:T230)*H231/100,-2),IF(AND(D231="V",E231="S"),ROUND(SUM(V$6:V230)*H231/100,-2),IF(AND(D231="G",E231="Z"),ABS(ROUND(SUM(K$6:K230)*H231/100,-2)),IF(AND(D231="R",E231="Z"),ABS(ROUND(SUM(M$6:M230)*H231/100,-2)),IF(AND(D231="C",E231="Z"),ABS(ROUND(SUM(O$6:O230)*H231/100,-2)),IF(AND(D231="L",E231="Z"),ABS(ROUND(SUM(Q$6:Q230)*H231/100,-2)),IF(AND(D231="O",E231="Z"),ABS(ROUND(SUM(S$6:S230)*H231/100,-2)),IF(AND(D231="V",E231="Z"),ABS(ROUND(SUM(U$6:U230)*H231/100,-2)),IF(E231="X",ABS(ROUND(SUM(I$6:I230)*H231/100,-2)),IF(AND(D231="B",E231="H"),80000,0))))))))))))))</f>
        <v>0</v>
      </c>
      <c r="G231" s="148"/>
      <c r="H231" s="149">
        <f>IF(AND(E230="S"),H229,H230)</f>
        <v>5</v>
      </c>
      <c r="I231" s="144">
        <f>IF(AND($D231="S",$E231="H"),-$F231,IF(AND($D231="S",$E231="T"),$F231,0))</f>
        <v>0</v>
      </c>
      <c r="J231" s="150">
        <f>IF(AND($D231="S",OR($E231="Ü",$E231="T",$E231="A",$E231="D")),-$F231,IF(AND($G231="S",$E231="Ü"),$F231,IF(E231="S",$F231,IF(AND(D231="S",E231="H"),$F231*(100-H231)/100,IF(E231="X",-F231,0)))))</f>
        <v>0</v>
      </c>
      <c r="K231" s="151">
        <f>IF(AND($D231="G",$E231="H"),-$F231,IF(AND($D231="G",$E231="T"),$F231,0))</f>
        <v>0</v>
      </c>
      <c r="L231" s="152">
        <f>IF(AND($D231="G",$E231="H"),$F231,IF(AND($D231="G",NOT($E231="H")),-$F231,IF($G231="G",$F231,IF(AND($E231="B",NOT($D231="G")),$F231/($G$1-1),IF($E231="X",$F231*X231,0)))))</f>
        <v>0</v>
      </c>
      <c r="M231" s="153">
        <f>IF(AND($D231="R",$E231="H"),-$F231,IF(AND($D231="R",$E231="T"),$F231,0))</f>
        <v>0</v>
      </c>
      <c r="N231" s="152">
        <f>IF(AND($D231="R",$E231="H"),$F231,IF(AND($D231="R",NOT($E231="H")),-$F231,IF($G231="R",$F231,IF(AND($E231="B",NOT($D231="R")),$F231/($G$1-1),IF($E231="X",$F231*Y231,0)))))</f>
        <v>0</v>
      </c>
      <c r="O231" s="153">
        <f>IF(AND($D231="C",$E231="H"),-$F231,IF(AND($D231="C",$E231="T"),$F231,0))</f>
        <v>0</v>
      </c>
      <c r="P231" s="152">
        <f>IF($G$1&lt;3,0,IF(AND($D231="C",$E231="H"),$F231,IF(AND($D231="C",NOT($E231="H")),-$F231,IF($G231="C",$F231,IF(AND($E231="B",NOT($D231="C")),$F231/($G$1-1),IF($E231="X",$F231*Z231,0))))))</f>
        <v>0</v>
      </c>
      <c r="Q231" s="153">
        <f>IF(AND($D231="L",$E231="H"),-$F231,IF(AND($D231="L",$E231="T"),$F231,0))</f>
        <v>0</v>
      </c>
      <c r="R231" s="152">
        <f>IF($G$1&lt;4,0,IF(AND($D231="L",$E231="H"),$F231,IF(AND($D231="L",NOT($E231="H")),-$F231,IF($G231="L",$F231,IF(AND($E231="B",NOT($D231="L")),$F231/($G$1-1),IF($E231="X",$F231*AA231,0))))))</f>
        <v>0</v>
      </c>
      <c r="S231" s="153">
        <f>IF(AND($D231="O",$E231="H"),-$F231,IF(AND($D231="O",$E231="T"),$F231,0))</f>
        <v>0</v>
      </c>
      <c r="T231" s="152">
        <f>IF($G$1&lt;5,0,IF(AND($D231="O",$E231="H"),$F231,IF(AND($D231="O",NOT($E231="H")),-$F231,IF($G231="O",$F231,IF(AND($E231="B",NOT($D231="O")),$F231/($G$1-1),IF($E231="X",$F231*AB231,0))))))</f>
        <v>0</v>
      </c>
      <c r="U231" s="153">
        <f>IF(AND($D231="V",$E231="H"),-$F231,IF(AND($D231="V",$E231="T"),$F231,0))</f>
        <v>0</v>
      </c>
      <c r="V231" s="152">
        <f>IF($G$1&lt;6,0,IF(AND($D231="V",$E231="H"),$F231,IF(AND($D231="V",NOT($E231="H")),-$F231,IF($G231="V",$F231,IF(AND($E231="B",NOT($D231="V")),$F231/($G$1-1),IF($E231="X",($F231*AC231)-#REF!,0))))))</f>
        <v>0</v>
      </c>
      <c r="W231" s="158">
        <f>IF(AND(D231="S",E231="H"),1,IF(AND(D231="B",E231="H"),2,IF(AND(D231="G",E231="A"),3,IF(AND(D231="G",E231="D"),4,IF(AND(D231="R",E231="A"),5,IF(AND(D231="R",E231="D"),6,IF(AND(D231="C",E231="A"),7,IF(AND(D231="C",E231="D"),8,IF(AND(D231="L",E231="A"),9,IF(AND(D231="L",E231="D"),10,IF(AND(D231="O",E231="A"),11,IF(AND(D231="O",E231="D"),12,IF(AND(D231="V",E231="A"),13,IF(AND(D231="V",E231="D"),14,0))))))))))))))</f>
        <v>0</v>
      </c>
      <c r="X231" s="159">
        <f>IF(NOT(SUMIF($W$6:$W231,1,$I$6:$I231)=0),(SUMIF($W$6:$W231,3,$F$6:$F231)-SUMIF($AE$6:$AE231,3,$F$6:$F231))/ABS(SUMIF($W$6:$W231,1,$I$6:$I231)),0)</f>
        <v>0</v>
      </c>
      <c r="Y231" s="159">
        <f>IF(NOT(SUMIF($W$6:$W231,1,$I$6:$I231)=0),(SUMIF($W$6:$W231,5,$F$6:$F231)-SUMIF($AE$6:$AE231,5,$F$6:$F231))/ABS(SUMIF($W$6:$W231,1,$I$6:$I231)),0)</f>
        <v>0</v>
      </c>
      <c r="Z231" s="159">
        <f>IF(NOT(SUMIF($W$6:$W231,1,$I$6:$I231)=0),(SUMIF($W$6:$W231,7,$F$6:$F231)-SUMIF($AE$6:$AE231,7,$F$6:$F231))/ABS(SUMIF($W$6:$W231,1,$I$6:$I231)),0)</f>
        <v>0</v>
      </c>
      <c r="AA231" s="159">
        <f>IF(NOT(SUMIF($W$6:$W231,1,$I$6:$I231)=0),(SUMIF($W$6:$W231,9,$F$6:$F231)-SUMIF($AE$6:$AE231,9,$F$6:$F231))/ABS(SUMIF($W$6:$W231,1,$I$6:$I231)),0)</f>
        <v>0</v>
      </c>
      <c r="AB231" s="159">
        <f>IF(NOT(SUMIF($W$6:$W231,1,$I$6:$I231)=0),(SUMIF($W$6:$W231,11,$F$6:$F231)-SUMIF($AE$6:$AE231,11,$F$6:$F231))/ABS(SUMIF($W$6:$W231,1,$I$6:$I231)),0)</f>
        <v>0</v>
      </c>
      <c r="AC231" s="159">
        <f>IF(NOT(SUMIF($W$6:$W231,1,$I$6:$I231)=0),(SUMIF($W$6:$W231,13,$F$6:$F231)-SUMIF($AE$6:$AE231,13,$F$6:$F231))/ABS(SUMIF($W$6:$W231,1,$I$6:$I231)),0)</f>
        <v>0</v>
      </c>
      <c r="AD231" s="159">
        <f>IF(SUM($W$6:$W231)+SUM($AE$6:$AE231)=0,0,1-X231-Y231-Z231-AA231-AB231-AC231)</f>
        <v>0</v>
      </c>
      <c r="AE231" s="160">
        <f>IF(AND($D231="S",$E231="T"),1,IF(AND($D231="B",$E231="A"),2,IF(AND($G231="G",$E231="A"),3,IF(AND($G231="G",$E231="D"),4,IF(AND($G231="R",$E231="A"),5,IF(AND($G231="R",$E231="D"),6,IF(AND($G231="C",$E231="A"),7,IF(AND($G231="C",$E231="D"),8,IF(AND($G231="L",$E231="A"),9,IF(AND($G231="L",$E231="D"),10,IF(AND($G231="O",$E231="A"),11,IF(AND($G231="O",$E231="D"),12,IF(AND($G231="V",$E231="A"),13,IF(AND($G231="V",$E231="D"),14,IF(AND($E231="A",$G231="B"),15,0)))))))))))))))</f>
        <v>0</v>
      </c>
      <c r="AF231" s="161">
        <f>IF(AND(D231="B",E231="H"),A231,IF(AND(G231="B",OR(E231="A",E231="D")),A231,0))</f>
        <v>0</v>
      </c>
    </row>
    <row r="232" ht="12.7" customHeight="1">
      <c r="A232" s="143">
        <f>IF($E232="H",-$F232,IF($E232="T",$F232,IF(AND($E232="A",$G232="B"),$F232,IF(AND(E232="D",G232="B"),F232*0.8,0))))</f>
        <v>0</v>
      </c>
      <c r="B232" s="144">
        <f>$B231-$A232</f>
        <v>0</v>
      </c>
      <c r="C232" s="144">
        <f>IF(OR($E232="Z",AND($E232="H",$D232="B")),$F232,IF(AND($D232="B",$E232="Ü"),-$F232,IF($E232="X",$F232*$AD232,IF(AND(E232="D",G232="B"),F232*0.2,IF(AND(D232="S",E232="H"),$F232*H232/100,0)))))</f>
        <v>0</v>
      </c>
      <c r="D232" s="145"/>
      <c r="E232" s="146"/>
      <c r="F232" s="147">
        <f>IF(AND(D232="G",E232="S"),ROUND(SUM($L$6:$L231)*H232/100,-2),IF(AND(D232="R",E232="S"),ROUND(SUM(N$6:N231)*H232/100,-2),IF(AND(D232="C",E232="S"),ROUND(SUM(P$6:P231)*H232/100,-2),IF(AND(D232="L",E232="S"),ROUND(SUM(R$6:R231)*H232/100,-2),IF(AND(D232="O",E232="S"),ROUND(SUM(T$6:T231)*H232/100,-2),IF(AND(D232="V",E232="S"),ROUND(SUM(V$6:V231)*H232/100,-2),IF(AND(D232="G",E232="Z"),ABS(ROUND(SUM(K$6:K231)*H232/100,-2)),IF(AND(D232="R",E232="Z"),ABS(ROUND(SUM(M$6:M231)*H232/100,-2)),IF(AND(D232="C",E232="Z"),ABS(ROUND(SUM(O$6:O231)*H232/100,-2)),IF(AND(D232="L",E232="Z"),ABS(ROUND(SUM(Q$6:Q231)*H232/100,-2)),IF(AND(D232="O",E232="Z"),ABS(ROUND(SUM(S$6:S231)*H232/100,-2)),IF(AND(D232="V",E232="Z"),ABS(ROUND(SUM(U$6:U231)*H232/100,-2)),IF(E232="X",ABS(ROUND(SUM(I$6:I231)*H232/100,-2)),IF(AND(D232="B",E232="H"),80000,0))))))))))))))</f>
        <v>0</v>
      </c>
      <c r="G232" s="148"/>
      <c r="H232" s="149">
        <f>IF(AND(E231="S"),H230,H231)</f>
        <v>5</v>
      </c>
      <c r="I232" s="144">
        <f>IF(AND($D232="S",$E232="H"),-$F232,IF(AND($D232="S",$E232="T"),$F232,0))</f>
        <v>0</v>
      </c>
      <c r="J232" s="150">
        <f>IF(AND($D232="S",OR($E232="Ü",$E232="T",$E232="A",$E232="D")),-$F232,IF(AND($G232="S",$E232="Ü"),$F232,IF(E232="S",$F232,IF(AND(D232="S",E232="H"),$F232*(100-H232)/100,IF(E232="X",-F232,0)))))</f>
        <v>0</v>
      </c>
      <c r="K232" s="151">
        <f>IF(AND($D232="G",$E232="H"),-$F232,IF(AND($D232="G",$E232="T"),$F232,0))</f>
        <v>0</v>
      </c>
      <c r="L232" s="152">
        <f>IF(AND($D232="G",$E232="H"),$F232,IF(AND($D232="G",NOT($E232="H")),-$F232,IF($G232="G",$F232,IF(AND($E232="B",NOT($D232="G")),$F232/($G$1-1),IF($E232="X",$F232*X232,0)))))</f>
        <v>0</v>
      </c>
      <c r="M232" s="153">
        <f>IF(AND($D232="R",$E232="H"),-$F232,IF(AND($D232="R",$E232="T"),$F232,0))</f>
        <v>0</v>
      </c>
      <c r="N232" s="152">
        <f>IF(AND($D232="R",$E232="H"),$F232,IF(AND($D232="R",NOT($E232="H")),-$F232,IF($G232="R",$F232,IF(AND($E232="B",NOT($D232="R")),$F232/($G$1-1),IF($E232="X",$F232*Y232,0)))))</f>
        <v>0</v>
      </c>
      <c r="O232" s="153">
        <f>IF(AND($D232="C",$E232="H"),-$F232,IF(AND($D232="C",$E232="T"),$F232,0))</f>
        <v>0</v>
      </c>
      <c r="P232" s="152">
        <f>IF($G$1&lt;3,0,IF(AND($D232="C",$E232="H"),$F232,IF(AND($D232="C",NOT($E232="H")),-$F232,IF($G232="C",$F232,IF(AND($E232="B",NOT($D232="C")),$F232/($G$1-1),IF($E232="X",$F232*Z232,0))))))</f>
        <v>0</v>
      </c>
      <c r="Q232" s="153">
        <f>IF(AND($D232="L",$E232="H"),-$F232,IF(AND($D232="L",$E232="T"),$F232,0))</f>
        <v>0</v>
      </c>
      <c r="R232" s="152">
        <f>IF($G$1&lt;4,0,IF(AND($D232="L",$E232="H"),$F232,IF(AND($D232="L",NOT($E232="H")),-$F232,IF($G232="L",$F232,IF(AND($E232="B",NOT($D232="L")),$F232/($G$1-1),IF($E232="X",$F232*AA232,0))))))</f>
        <v>0</v>
      </c>
      <c r="S232" s="153">
        <f>IF(AND($D232="O",$E232="H"),-$F232,IF(AND($D232="O",$E232="T"),$F232,0))</f>
        <v>0</v>
      </c>
      <c r="T232" s="152">
        <f>IF($G$1&lt;5,0,IF(AND($D232="O",$E232="H"),$F232,IF(AND($D232="O",NOT($E232="H")),-$F232,IF($G232="O",$F232,IF(AND($E232="B",NOT($D232="O")),$F232/($G$1-1),IF($E232="X",$F232*AB232,0))))))</f>
        <v>0</v>
      </c>
      <c r="U232" s="153">
        <f>IF(AND($D232="V",$E232="H"),-$F232,IF(AND($D232="V",$E232="T"),$F232,0))</f>
        <v>0</v>
      </c>
      <c r="V232" s="152">
        <f>IF($G$1&lt;6,0,IF(AND($D232="V",$E232="H"),$F232,IF(AND($D232="V",NOT($E232="H")),-$F232,IF($G232="V",$F232,IF(AND($E232="B",NOT($D232="V")),$F232/($G$1-1),IF($E232="X",($F232*AC232)-#REF!,0))))))</f>
        <v>0</v>
      </c>
      <c r="W232" s="154">
        <f>IF(AND(D232="S",E232="H"),1,IF(AND(D232="B",E232="H"),2,IF(AND(D232="G",E232="A"),3,IF(AND(D232="G",E232="D"),4,IF(AND(D232="R",E232="A"),5,IF(AND(D232="R",E232="D"),6,IF(AND(D232="C",E232="A"),7,IF(AND(D232="C",E232="D"),8,IF(AND(D232="L",E232="A"),9,IF(AND(D232="L",E232="D"),10,IF(AND(D232="O",E232="A"),11,IF(AND(D232="O",E232="D"),12,IF(AND(D232="V",E232="A"),13,IF(AND(D232="V",E232="D"),14,0))))))))))))))</f>
        <v>0</v>
      </c>
      <c r="X232" s="155">
        <f>IF(NOT(SUMIF($W$6:$W232,1,$I$6:$I232)=0),(SUMIF($W$6:$W232,3,$F$6:$F232)-SUMIF($AE$6:$AE232,3,$F$6:$F232))/ABS(SUMIF($W$6:$W232,1,$I$6:$I232)),0)</f>
        <v>0</v>
      </c>
      <c r="Y232" s="155">
        <f>IF(NOT(SUMIF($W$6:$W232,1,$I$6:$I232)=0),(SUMIF($W$6:$W232,5,$F$6:$F232)-SUMIF($AE$6:$AE232,5,$F$6:$F232))/ABS(SUMIF($W$6:$W232,1,$I$6:$I232)),0)</f>
        <v>0</v>
      </c>
      <c r="Z232" s="155">
        <f>IF(NOT(SUMIF($W$6:$W232,1,$I$6:$I232)=0),(SUMIF($W$6:$W232,7,$F$6:$F232)-SUMIF($AE$6:$AE232,7,$F$6:$F232))/ABS(SUMIF($W$6:$W232,1,$I$6:$I232)),0)</f>
        <v>0</v>
      </c>
      <c r="AA232" s="155">
        <f>IF(NOT(SUMIF($W$6:$W232,1,$I$6:$I232)=0),(SUMIF($W$6:$W232,9,$F$6:$F232)-SUMIF($AE$6:$AE232,9,$F$6:$F232))/ABS(SUMIF($W$6:$W232,1,$I$6:$I232)),0)</f>
        <v>0</v>
      </c>
      <c r="AB232" s="155">
        <f>IF(NOT(SUMIF($W$6:$W232,1,$I$6:$I232)=0),(SUMIF($W$6:$W232,11,$F$6:$F232)-SUMIF($AE$6:$AE232,11,$F$6:$F232))/ABS(SUMIF($W$6:$W232,1,$I$6:$I232)),0)</f>
        <v>0</v>
      </c>
      <c r="AC232" s="155">
        <f>IF(NOT(SUMIF($W$6:$W232,1,$I$6:$I232)=0),(SUMIF($W$6:$W232,13,$F$6:$F232)-SUMIF($AE$6:$AE232,13,$F$6:$F232))/ABS(SUMIF($W$6:$W232,1,$I$6:$I232)),0)</f>
        <v>0</v>
      </c>
      <c r="AD232" s="155">
        <f>IF(SUM($W$6:$W232)+SUM($AE$6:$AE232)=0,0,1-X232-Y232-Z232-AA232-AB232-AC232)</f>
        <v>0</v>
      </c>
      <c r="AE232" s="156">
        <f>IF(AND($D232="S",$E232="T"),1,IF(AND($D232="B",$E232="A"),2,IF(AND($G232="G",$E232="A"),3,IF(AND($G232="G",$E232="D"),4,IF(AND($G232="R",$E232="A"),5,IF(AND($G232="R",$E232="D"),6,IF(AND($G232="C",$E232="A"),7,IF(AND($G232="C",$E232="D"),8,IF(AND($G232="L",$E232="A"),9,IF(AND($G232="L",$E232="D"),10,IF(AND($G232="O",$E232="A"),11,IF(AND($G232="O",$E232="D"),12,IF(AND($G232="V",$E232="A"),13,IF(AND($G232="V",$E232="D"),14,IF(AND($E232="A",$G232="B"),15,0)))))))))))))))</f>
        <v>0</v>
      </c>
      <c r="AF232" s="157">
        <f>IF(AND(D232="B",E232="H"),A232,IF(AND(G232="B",OR(E232="A",E232="D")),A232,0))</f>
        <v>0</v>
      </c>
    </row>
    <row r="233" ht="12.7" customHeight="1">
      <c r="A233" s="143">
        <f>IF($E233="H",-$F233,IF($E233="T",$F233,IF(AND($E233="A",$G233="B"),$F233,IF(AND(E233="D",G233="B"),F233*0.8,0))))</f>
        <v>0</v>
      </c>
      <c r="B233" s="144">
        <f>$B232-$A233</f>
        <v>0</v>
      </c>
      <c r="C233" s="144">
        <f>IF(OR($E233="Z",AND($E233="H",$D233="B")),$F233,IF(AND($D233="B",$E233="Ü"),-$F233,IF($E233="X",$F233*$AD233,IF(AND(E233="D",G233="B"),F233*0.2,IF(AND(D233="S",E233="H"),$F233*H233/100,0)))))</f>
        <v>0</v>
      </c>
      <c r="D233" s="145"/>
      <c r="E233" s="146"/>
      <c r="F233" s="147">
        <f>IF(AND(D233="G",E233="S"),ROUND(SUM($L$6:$L232)*H233/100,-2),IF(AND(D233="R",E233="S"),ROUND(SUM(N$6:N232)*H233/100,-2),IF(AND(D233="C",E233="S"),ROUND(SUM(P$6:P232)*H233/100,-2),IF(AND(D233="L",E233="S"),ROUND(SUM(R$6:R232)*H233/100,-2),IF(AND(D233="O",E233="S"),ROUND(SUM(T$6:T232)*H233/100,-2),IF(AND(D233="V",E233="S"),ROUND(SUM(V$6:V232)*H233/100,-2),IF(AND(D233="G",E233="Z"),ABS(ROUND(SUM(K$6:K232)*H233/100,-2)),IF(AND(D233="R",E233="Z"),ABS(ROUND(SUM(M$6:M232)*H233/100,-2)),IF(AND(D233="C",E233="Z"),ABS(ROUND(SUM(O$6:O232)*H233/100,-2)),IF(AND(D233="L",E233="Z"),ABS(ROUND(SUM(Q$6:Q232)*H233/100,-2)),IF(AND(D233="O",E233="Z"),ABS(ROUND(SUM(S$6:S232)*H233/100,-2)),IF(AND(D233="V",E233="Z"),ABS(ROUND(SUM(U$6:U232)*H233/100,-2)),IF(E233="X",ABS(ROUND(SUM(I$6:I232)*H233/100,-2)),IF(AND(D233="B",E233="H"),80000,0))))))))))))))</f>
        <v>0</v>
      </c>
      <c r="G233" s="148"/>
      <c r="H233" s="149">
        <f>IF(AND(E232="S"),H231,H232)</f>
        <v>5</v>
      </c>
      <c r="I233" s="144">
        <f>IF(AND($D233="S",$E233="H"),-$F233,IF(AND($D233="S",$E233="T"),$F233,0))</f>
        <v>0</v>
      </c>
      <c r="J233" s="150">
        <f>IF(AND($D233="S",OR($E233="Ü",$E233="T",$E233="A",$E233="D")),-$F233,IF(AND($G233="S",$E233="Ü"),$F233,IF(E233="S",$F233,IF(AND(D233="S",E233="H"),$F233*(100-H233)/100,IF(E233="X",-F233,0)))))</f>
        <v>0</v>
      </c>
      <c r="K233" s="151">
        <f>IF(AND($D233="G",$E233="H"),-$F233,IF(AND($D233="G",$E233="T"),$F233,0))</f>
        <v>0</v>
      </c>
      <c r="L233" s="152">
        <f>IF(AND($D233="G",$E233="H"),$F233,IF(AND($D233="G",NOT($E233="H")),-$F233,IF($G233="G",$F233,IF(AND($E233="B",NOT($D233="G")),$F233/($G$1-1),IF($E233="X",$F233*X233,0)))))</f>
        <v>0</v>
      </c>
      <c r="M233" s="153">
        <f>IF(AND($D233="R",$E233="H"),-$F233,IF(AND($D233="R",$E233="T"),$F233,0))</f>
        <v>0</v>
      </c>
      <c r="N233" s="152">
        <f>IF(AND($D233="R",$E233="H"),$F233,IF(AND($D233="R",NOT($E233="H")),-$F233,IF($G233="R",$F233,IF(AND($E233="B",NOT($D233="R")),$F233/($G$1-1),IF($E233="X",$F233*Y233,0)))))</f>
        <v>0</v>
      </c>
      <c r="O233" s="153">
        <f>IF(AND($D233="C",$E233="H"),-$F233,IF(AND($D233="C",$E233="T"),$F233,0))</f>
        <v>0</v>
      </c>
      <c r="P233" s="152">
        <f>IF($G$1&lt;3,0,IF(AND($D233="C",$E233="H"),$F233,IF(AND($D233="C",NOT($E233="H")),-$F233,IF($G233="C",$F233,IF(AND($E233="B",NOT($D233="C")),$F233/($G$1-1),IF($E233="X",$F233*Z233,0))))))</f>
        <v>0</v>
      </c>
      <c r="Q233" s="153">
        <f>IF(AND($D233="L",$E233="H"),-$F233,IF(AND($D233="L",$E233="T"),$F233,0))</f>
        <v>0</v>
      </c>
      <c r="R233" s="152">
        <f>IF($G$1&lt;4,0,IF(AND($D233="L",$E233="H"),$F233,IF(AND($D233="L",NOT($E233="H")),-$F233,IF($G233="L",$F233,IF(AND($E233="B",NOT($D233="L")),$F233/($G$1-1),IF($E233="X",$F233*AA233,0))))))</f>
        <v>0</v>
      </c>
      <c r="S233" s="153">
        <f>IF(AND($D233="O",$E233="H"),-$F233,IF(AND($D233="O",$E233="T"),$F233,0))</f>
        <v>0</v>
      </c>
      <c r="T233" s="152">
        <f>IF($G$1&lt;5,0,IF(AND($D233="O",$E233="H"),$F233,IF(AND($D233="O",NOT($E233="H")),-$F233,IF($G233="O",$F233,IF(AND($E233="B",NOT($D233="O")),$F233/($G$1-1),IF($E233="X",$F233*AB233,0))))))</f>
        <v>0</v>
      </c>
      <c r="U233" s="153">
        <f>IF(AND($D233="V",$E233="H"),-$F233,IF(AND($D233="V",$E233="T"),$F233,0))</f>
        <v>0</v>
      </c>
      <c r="V233" s="152">
        <f>IF($G$1&lt;6,0,IF(AND($D233="V",$E233="H"),$F233,IF(AND($D233="V",NOT($E233="H")),-$F233,IF($G233="V",$F233,IF(AND($E233="B",NOT($D233="V")),$F233/($G$1-1),IF($E233="X",($F233*AC233)-#REF!,0))))))</f>
        <v>0</v>
      </c>
      <c r="W233" s="158">
        <f>IF(AND(D233="S",E233="H"),1,IF(AND(D233="B",E233="H"),2,IF(AND(D233="G",E233="A"),3,IF(AND(D233="G",E233="D"),4,IF(AND(D233="R",E233="A"),5,IF(AND(D233="R",E233="D"),6,IF(AND(D233="C",E233="A"),7,IF(AND(D233="C",E233="D"),8,IF(AND(D233="L",E233="A"),9,IF(AND(D233="L",E233="D"),10,IF(AND(D233="O",E233="A"),11,IF(AND(D233="O",E233="D"),12,IF(AND(D233="V",E233="A"),13,IF(AND(D233="V",E233="D"),14,0))))))))))))))</f>
        <v>0</v>
      </c>
      <c r="X233" s="159">
        <f>IF(NOT(SUMIF($W$6:$W233,1,$I$6:$I233)=0),(SUMIF($W$6:$W233,3,$F$6:$F233)-SUMIF($AE$6:$AE233,3,$F$6:$F233))/ABS(SUMIF($W$6:$W233,1,$I$6:$I233)),0)</f>
        <v>0</v>
      </c>
      <c r="Y233" s="159">
        <f>IF(NOT(SUMIF($W$6:$W233,1,$I$6:$I233)=0),(SUMIF($W$6:$W233,5,$F$6:$F233)-SUMIF($AE$6:$AE233,5,$F$6:$F233))/ABS(SUMIF($W$6:$W233,1,$I$6:$I233)),0)</f>
        <v>0</v>
      </c>
      <c r="Z233" s="159">
        <f>IF(NOT(SUMIF($W$6:$W233,1,$I$6:$I233)=0),(SUMIF($W$6:$W233,7,$F$6:$F233)-SUMIF($AE$6:$AE233,7,$F$6:$F233))/ABS(SUMIF($W$6:$W233,1,$I$6:$I233)),0)</f>
        <v>0</v>
      </c>
      <c r="AA233" s="159">
        <f>IF(NOT(SUMIF($W$6:$W233,1,$I$6:$I233)=0),(SUMIF($W$6:$W233,9,$F$6:$F233)-SUMIF($AE$6:$AE233,9,$F$6:$F233))/ABS(SUMIF($W$6:$W233,1,$I$6:$I233)),0)</f>
        <v>0</v>
      </c>
      <c r="AB233" s="159">
        <f>IF(NOT(SUMIF($W$6:$W233,1,$I$6:$I233)=0),(SUMIF($W$6:$W233,11,$F$6:$F233)-SUMIF($AE$6:$AE233,11,$F$6:$F233))/ABS(SUMIF($W$6:$W233,1,$I$6:$I233)),0)</f>
        <v>0</v>
      </c>
      <c r="AC233" s="159">
        <f>IF(NOT(SUMIF($W$6:$W233,1,$I$6:$I233)=0),(SUMIF($W$6:$W233,13,$F$6:$F233)-SUMIF($AE$6:$AE233,13,$F$6:$F233))/ABS(SUMIF($W$6:$W233,1,$I$6:$I233)),0)</f>
        <v>0</v>
      </c>
      <c r="AD233" s="159">
        <f>IF(SUM($W$6:$W233)+SUM($AE$6:$AE233)=0,0,1-X233-Y233-Z233-AA233-AB233-AC233)</f>
        <v>0</v>
      </c>
      <c r="AE233" s="160">
        <f>IF(AND($D233="S",$E233="T"),1,IF(AND($D233="B",$E233="A"),2,IF(AND($G233="G",$E233="A"),3,IF(AND($G233="G",$E233="D"),4,IF(AND($G233="R",$E233="A"),5,IF(AND($G233="R",$E233="D"),6,IF(AND($G233="C",$E233="A"),7,IF(AND($G233="C",$E233="D"),8,IF(AND($G233="L",$E233="A"),9,IF(AND($G233="L",$E233="D"),10,IF(AND($G233="O",$E233="A"),11,IF(AND($G233="O",$E233="D"),12,IF(AND($G233="V",$E233="A"),13,IF(AND($G233="V",$E233="D"),14,IF(AND($E233="A",$G233="B"),15,0)))))))))))))))</f>
        <v>0</v>
      </c>
      <c r="AF233" s="161">
        <f>IF(AND(D233="B",E233="H"),A233,IF(AND(G233="B",OR(E233="A",E233="D")),A233,0))</f>
        <v>0</v>
      </c>
    </row>
    <row r="234" ht="12.7" customHeight="1">
      <c r="A234" s="143">
        <f>IF($E234="H",-$F234,IF($E234="T",$F234,IF(AND($E234="A",$G234="B"),$F234,IF(AND(E234="D",G234="B"),F234*0.8,0))))</f>
        <v>0</v>
      </c>
      <c r="B234" s="144">
        <f>$B233-$A234</f>
        <v>0</v>
      </c>
      <c r="C234" s="144">
        <f>IF(OR($E234="Z",AND($E234="H",$D234="B")),$F234,IF(AND($D234="B",$E234="Ü"),-$F234,IF($E234="X",$F234*$AD234,IF(AND(E234="D",G234="B"),F234*0.2,IF(AND(D234="S",E234="H"),$F234*H234/100,0)))))</f>
        <v>0</v>
      </c>
      <c r="D234" s="145"/>
      <c r="E234" s="146"/>
      <c r="F234" s="147">
        <f>IF(AND(D234="G",E234="S"),ROUND(SUM($L$6:$L233)*H234/100,-2),IF(AND(D234="R",E234="S"),ROUND(SUM(N$6:N233)*H234/100,-2),IF(AND(D234="C",E234="S"),ROUND(SUM(P$6:P233)*H234/100,-2),IF(AND(D234="L",E234="S"),ROUND(SUM(R$6:R233)*H234/100,-2),IF(AND(D234="O",E234="S"),ROUND(SUM(T$6:T233)*H234/100,-2),IF(AND(D234="V",E234="S"),ROUND(SUM(V$6:V233)*H234/100,-2),IF(AND(D234="G",E234="Z"),ABS(ROUND(SUM(K$6:K233)*H234/100,-2)),IF(AND(D234="R",E234="Z"),ABS(ROUND(SUM(M$6:M233)*H234/100,-2)),IF(AND(D234="C",E234="Z"),ABS(ROUND(SUM(O$6:O233)*H234/100,-2)),IF(AND(D234="L",E234="Z"),ABS(ROUND(SUM(Q$6:Q233)*H234/100,-2)),IF(AND(D234="O",E234="Z"),ABS(ROUND(SUM(S$6:S233)*H234/100,-2)),IF(AND(D234="V",E234="Z"),ABS(ROUND(SUM(U$6:U233)*H234/100,-2)),IF(E234="X",ABS(ROUND(SUM(I$6:I233)*H234/100,-2)),IF(AND(D234="B",E234="H"),80000,0))))))))))))))</f>
        <v>0</v>
      </c>
      <c r="G234" s="148"/>
      <c r="H234" s="149">
        <f>IF(AND(E233="S"),H232,H233)</f>
        <v>5</v>
      </c>
      <c r="I234" s="144">
        <f>IF(AND($D234="S",$E234="H"),-$F234,IF(AND($D234="S",$E234="T"),$F234,0))</f>
        <v>0</v>
      </c>
      <c r="J234" s="150">
        <f>IF(AND($D234="S",OR($E234="Ü",$E234="T",$E234="A",$E234="D")),-$F234,IF(AND($G234="S",$E234="Ü"),$F234,IF(E234="S",$F234,IF(AND(D234="S",E234="H"),$F234*(100-H234)/100,IF(E234="X",-F234,0)))))</f>
        <v>0</v>
      </c>
      <c r="K234" s="151">
        <f>IF(AND($D234="G",$E234="H"),-$F234,IF(AND($D234="G",$E234="T"),$F234,0))</f>
        <v>0</v>
      </c>
      <c r="L234" s="152">
        <f>IF(AND($D234="G",$E234="H"),$F234,IF(AND($D234="G",NOT($E234="H")),-$F234,IF($G234="G",$F234,IF(AND($E234="B",NOT($D234="G")),$F234/($G$1-1),IF($E234="X",$F234*X234,0)))))</f>
        <v>0</v>
      </c>
      <c r="M234" s="153">
        <f>IF(AND($D234="R",$E234="H"),-$F234,IF(AND($D234="R",$E234="T"),$F234,0))</f>
        <v>0</v>
      </c>
      <c r="N234" s="152">
        <f>IF(AND($D234="R",$E234="H"),$F234,IF(AND($D234="R",NOT($E234="H")),-$F234,IF($G234="R",$F234,IF(AND($E234="B",NOT($D234="R")),$F234/($G$1-1),IF($E234="X",$F234*Y234,0)))))</f>
        <v>0</v>
      </c>
      <c r="O234" s="153">
        <f>IF(AND($D234="C",$E234="H"),-$F234,IF(AND($D234="C",$E234="T"),$F234,0))</f>
        <v>0</v>
      </c>
      <c r="P234" s="152">
        <f>IF($G$1&lt;3,0,IF(AND($D234="C",$E234="H"),$F234,IF(AND($D234="C",NOT($E234="H")),-$F234,IF($G234="C",$F234,IF(AND($E234="B",NOT($D234="C")),$F234/($G$1-1),IF($E234="X",$F234*Z234,0))))))</f>
        <v>0</v>
      </c>
      <c r="Q234" s="153">
        <f>IF(AND($D234="L",$E234="H"),-$F234,IF(AND($D234="L",$E234="T"),$F234,0))</f>
        <v>0</v>
      </c>
      <c r="R234" s="152">
        <f>IF($G$1&lt;4,0,IF(AND($D234="L",$E234="H"),$F234,IF(AND($D234="L",NOT($E234="H")),-$F234,IF($G234="L",$F234,IF(AND($E234="B",NOT($D234="L")),$F234/($G$1-1),IF($E234="X",$F234*AA234,0))))))</f>
        <v>0</v>
      </c>
      <c r="S234" s="153">
        <f>IF(AND($D234="O",$E234="H"),-$F234,IF(AND($D234="O",$E234="T"),$F234,0))</f>
        <v>0</v>
      </c>
      <c r="T234" s="152">
        <f>IF($G$1&lt;5,0,IF(AND($D234="O",$E234="H"),$F234,IF(AND($D234="O",NOT($E234="H")),-$F234,IF($G234="O",$F234,IF(AND($E234="B",NOT($D234="O")),$F234/($G$1-1),IF($E234="X",$F234*AB234,0))))))</f>
        <v>0</v>
      </c>
      <c r="U234" s="153">
        <f>IF(AND($D234="V",$E234="H"),-$F234,IF(AND($D234="V",$E234="T"),$F234,0))</f>
        <v>0</v>
      </c>
      <c r="V234" s="152">
        <f>IF($G$1&lt;6,0,IF(AND($D234="V",$E234="H"),$F234,IF(AND($D234="V",NOT($E234="H")),-$F234,IF($G234="V",$F234,IF(AND($E234="B",NOT($D234="V")),$F234/($G$1-1),IF($E234="X",($F234*AC234)-#REF!,0))))))</f>
        <v>0</v>
      </c>
      <c r="W234" s="154">
        <f>IF(AND(D234="S",E234="H"),1,IF(AND(D234="B",E234="H"),2,IF(AND(D234="G",E234="A"),3,IF(AND(D234="G",E234="D"),4,IF(AND(D234="R",E234="A"),5,IF(AND(D234="R",E234="D"),6,IF(AND(D234="C",E234="A"),7,IF(AND(D234="C",E234="D"),8,IF(AND(D234="L",E234="A"),9,IF(AND(D234="L",E234="D"),10,IF(AND(D234="O",E234="A"),11,IF(AND(D234="O",E234="D"),12,IF(AND(D234="V",E234="A"),13,IF(AND(D234="V",E234="D"),14,0))))))))))))))</f>
        <v>0</v>
      </c>
      <c r="X234" s="155">
        <f>IF(NOT(SUMIF($W$6:$W234,1,$I$6:$I234)=0),(SUMIF($W$6:$W234,3,$F$6:$F234)-SUMIF($AE$6:$AE234,3,$F$6:$F234))/ABS(SUMIF($W$6:$W234,1,$I$6:$I234)),0)</f>
        <v>0</v>
      </c>
      <c r="Y234" s="155">
        <f>IF(NOT(SUMIF($W$6:$W234,1,$I$6:$I234)=0),(SUMIF($W$6:$W234,5,$F$6:$F234)-SUMIF($AE$6:$AE234,5,$F$6:$F234))/ABS(SUMIF($W$6:$W234,1,$I$6:$I234)),0)</f>
        <v>0</v>
      </c>
      <c r="Z234" s="155">
        <f>IF(NOT(SUMIF($W$6:$W234,1,$I$6:$I234)=0),(SUMIF($W$6:$W234,7,$F$6:$F234)-SUMIF($AE$6:$AE234,7,$F$6:$F234))/ABS(SUMIF($W$6:$W234,1,$I$6:$I234)),0)</f>
        <v>0</v>
      </c>
      <c r="AA234" s="155">
        <f>IF(NOT(SUMIF($W$6:$W234,1,$I$6:$I234)=0),(SUMIF($W$6:$W234,9,$F$6:$F234)-SUMIF($AE$6:$AE234,9,$F$6:$F234))/ABS(SUMIF($W$6:$W234,1,$I$6:$I234)),0)</f>
        <v>0</v>
      </c>
      <c r="AB234" s="155">
        <f>IF(NOT(SUMIF($W$6:$W234,1,$I$6:$I234)=0),(SUMIF($W$6:$W234,11,$F$6:$F234)-SUMIF($AE$6:$AE234,11,$F$6:$F234))/ABS(SUMIF($W$6:$W234,1,$I$6:$I234)),0)</f>
        <v>0</v>
      </c>
      <c r="AC234" s="155">
        <f>IF(NOT(SUMIF($W$6:$W234,1,$I$6:$I234)=0),(SUMIF($W$6:$W234,13,$F$6:$F234)-SUMIF($AE$6:$AE234,13,$F$6:$F234))/ABS(SUMIF($W$6:$W234,1,$I$6:$I234)),0)</f>
        <v>0</v>
      </c>
      <c r="AD234" s="155">
        <f>IF(SUM($W$6:$W234)+SUM($AE$6:$AE234)=0,0,1-X234-Y234-Z234-AA234-AB234-AC234)</f>
        <v>0</v>
      </c>
      <c r="AE234" s="156">
        <f>IF(AND($D234="S",$E234="T"),1,IF(AND($D234="B",$E234="A"),2,IF(AND($G234="G",$E234="A"),3,IF(AND($G234="G",$E234="D"),4,IF(AND($G234="R",$E234="A"),5,IF(AND($G234="R",$E234="D"),6,IF(AND($G234="C",$E234="A"),7,IF(AND($G234="C",$E234="D"),8,IF(AND($G234="L",$E234="A"),9,IF(AND($G234="L",$E234="D"),10,IF(AND($G234="O",$E234="A"),11,IF(AND($G234="O",$E234="D"),12,IF(AND($G234="V",$E234="A"),13,IF(AND($G234="V",$E234="D"),14,IF(AND($E234="A",$G234="B"),15,0)))))))))))))))</f>
        <v>0</v>
      </c>
      <c r="AF234" s="157">
        <f>IF(AND(D234="B",E234="H"),A234,IF(AND(G234="B",OR(E234="A",E234="D")),A234,0))</f>
        <v>0</v>
      </c>
    </row>
    <row r="235" ht="12.7" customHeight="1">
      <c r="A235" s="143">
        <f>IF($E235="H",-$F235,IF($E235="T",$F235,IF(AND($E235="A",$G235="B"),$F235,IF(AND(E235="D",G235="B"),F235*0.8,0))))</f>
        <v>0</v>
      </c>
      <c r="B235" s="144">
        <f>$B234-$A235</f>
        <v>0</v>
      </c>
      <c r="C235" s="144">
        <f>IF(OR($E235="Z",AND($E235="H",$D235="B")),$F235,IF(AND($D235="B",$E235="Ü"),-$F235,IF($E235="X",$F235*$AD235,IF(AND(E235="D",G235="B"),F235*0.2,IF(AND(D235="S",E235="H"),$F235*H235/100,0)))))</f>
        <v>0</v>
      </c>
      <c r="D235" s="145"/>
      <c r="E235" s="146"/>
      <c r="F235" s="147">
        <f>IF(AND(D235="G",E235="S"),ROUND(SUM($L$6:$L234)*H235/100,-2),IF(AND(D235="R",E235="S"),ROUND(SUM(N$6:N234)*H235/100,-2),IF(AND(D235="C",E235="S"),ROUND(SUM(P$6:P234)*H235/100,-2),IF(AND(D235="L",E235="S"),ROUND(SUM(R$6:R234)*H235/100,-2),IF(AND(D235="O",E235="S"),ROUND(SUM(T$6:T234)*H235/100,-2),IF(AND(D235="V",E235="S"),ROUND(SUM(V$6:V234)*H235/100,-2),IF(AND(D235="G",E235="Z"),ABS(ROUND(SUM(K$6:K234)*H235/100,-2)),IF(AND(D235="R",E235="Z"),ABS(ROUND(SUM(M$6:M234)*H235/100,-2)),IF(AND(D235="C",E235="Z"),ABS(ROUND(SUM(O$6:O234)*H235/100,-2)),IF(AND(D235="L",E235="Z"),ABS(ROUND(SUM(Q$6:Q234)*H235/100,-2)),IF(AND(D235="O",E235="Z"),ABS(ROUND(SUM(S$6:S234)*H235/100,-2)),IF(AND(D235="V",E235="Z"),ABS(ROUND(SUM(U$6:U234)*H235/100,-2)),IF(E235="X",ABS(ROUND(SUM(I$6:I234)*H235/100,-2)),IF(AND(D235="B",E235="H"),80000,0))))))))))))))</f>
        <v>0</v>
      </c>
      <c r="G235" s="148"/>
      <c r="H235" s="149">
        <f>IF(AND(E234="S"),H233,H234)</f>
        <v>5</v>
      </c>
      <c r="I235" s="144">
        <f>IF(AND($D235="S",$E235="H"),-$F235,IF(AND($D235="S",$E235="T"),$F235,0))</f>
        <v>0</v>
      </c>
      <c r="J235" s="150">
        <f>IF(AND($D235="S",OR($E235="Ü",$E235="T",$E235="A",$E235="D")),-$F235,IF(AND($G235="S",$E235="Ü"),$F235,IF(E235="S",$F235,IF(AND(D235="S",E235="H"),$F235*(100-H235)/100,IF(E235="X",-F235,0)))))</f>
        <v>0</v>
      </c>
      <c r="K235" s="151">
        <f>IF(AND($D235="G",$E235="H"),-$F235,IF(AND($D235="G",$E235="T"),$F235,0))</f>
        <v>0</v>
      </c>
      <c r="L235" s="152">
        <f>IF(AND($D235="G",$E235="H"),$F235,IF(AND($D235="G",NOT($E235="H")),-$F235,IF($G235="G",$F235,IF(AND($E235="B",NOT($D235="G")),$F235/($G$1-1),IF($E235="X",$F235*X235,0)))))</f>
        <v>0</v>
      </c>
      <c r="M235" s="153">
        <f>IF(AND($D235="R",$E235="H"),-$F235,IF(AND($D235="R",$E235="T"),$F235,0))</f>
        <v>0</v>
      </c>
      <c r="N235" s="152">
        <f>IF(AND($D235="R",$E235="H"),$F235,IF(AND($D235="R",NOT($E235="H")),-$F235,IF($G235="R",$F235,IF(AND($E235="B",NOT($D235="R")),$F235/($G$1-1),IF($E235="X",$F235*Y235,0)))))</f>
        <v>0</v>
      </c>
      <c r="O235" s="153">
        <f>IF(AND($D235="C",$E235="H"),-$F235,IF(AND($D235="C",$E235="T"),$F235,0))</f>
        <v>0</v>
      </c>
      <c r="P235" s="152">
        <f>IF($G$1&lt;3,0,IF(AND($D235="C",$E235="H"),$F235,IF(AND($D235="C",NOT($E235="H")),-$F235,IF($G235="C",$F235,IF(AND($E235="B",NOT($D235="C")),$F235/($G$1-1),IF($E235="X",$F235*Z235,0))))))</f>
        <v>0</v>
      </c>
      <c r="Q235" s="153">
        <f>IF(AND($D235="L",$E235="H"),-$F235,IF(AND($D235="L",$E235="T"),$F235,0))</f>
        <v>0</v>
      </c>
      <c r="R235" s="152">
        <f>IF($G$1&lt;4,0,IF(AND($D235="L",$E235="H"),$F235,IF(AND($D235="L",NOT($E235="H")),-$F235,IF($G235="L",$F235,IF(AND($E235="B",NOT($D235="L")),$F235/($G$1-1),IF($E235="X",$F235*AA235,0))))))</f>
        <v>0</v>
      </c>
      <c r="S235" s="153">
        <f>IF(AND($D235="O",$E235="H"),-$F235,IF(AND($D235="O",$E235="T"),$F235,0))</f>
        <v>0</v>
      </c>
      <c r="T235" s="152">
        <f>IF($G$1&lt;5,0,IF(AND($D235="O",$E235="H"),$F235,IF(AND($D235="O",NOT($E235="H")),-$F235,IF($G235="O",$F235,IF(AND($E235="B",NOT($D235="O")),$F235/($G$1-1),IF($E235="X",$F235*AB235,0))))))</f>
        <v>0</v>
      </c>
      <c r="U235" s="153">
        <f>IF(AND($D235="V",$E235="H"),-$F235,IF(AND($D235="V",$E235="T"),$F235,0))</f>
        <v>0</v>
      </c>
      <c r="V235" s="152">
        <f>IF($G$1&lt;6,0,IF(AND($D235="V",$E235="H"),$F235,IF(AND($D235="V",NOT($E235="H")),-$F235,IF($G235="V",$F235,IF(AND($E235="B",NOT($D235="V")),$F235/($G$1-1),IF($E235="X",($F235*AC235)-#REF!,0))))))</f>
        <v>0</v>
      </c>
      <c r="W235" s="158">
        <f>IF(AND(D235="S",E235="H"),1,IF(AND(D235="B",E235="H"),2,IF(AND(D235="G",E235="A"),3,IF(AND(D235="G",E235="D"),4,IF(AND(D235="R",E235="A"),5,IF(AND(D235="R",E235="D"),6,IF(AND(D235="C",E235="A"),7,IF(AND(D235="C",E235="D"),8,IF(AND(D235="L",E235="A"),9,IF(AND(D235="L",E235="D"),10,IF(AND(D235="O",E235="A"),11,IF(AND(D235="O",E235="D"),12,IF(AND(D235="V",E235="A"),13,IF(AND(D235="V",E235="D"),14,0))))))))))))))</f>
        <v>0</v>
      </c>
      <c r="X235" s="159">
        <f>IF(NOT(SUMIF($W$6:$W235,1,$I$6:$I235)=0),(SUMIF($W$6:$W235,3,$F$6:$F235)-SUMIF($AE$6:$AE235,3,$F$6:$F235))/ABS(SUMIF($W$6:$W235,1,$I$6:$I235)),0)</f>
        <v>0</v>
      </c>
      <c r="Y235" s="159">
        <f>IF(NOT(SUMIF($W$6:$W235,1,$I$6:$I235)=0),(SUMIF($W$6:$W235,5,$F$6:$F235)-SUMIF($AE$6:$AE235,5,$F$6:$F235))/ABS(SUMIF($W$6:$W235,1,$I$6:$I235)),0)</f>
        <v>0</v>
      </c>
      <c r="Z235" s="159">
        <f>IF(NOT(SUMIF($W$6:$W235,1,$I$6:$I235)=0),(SUMIF($W$6:$W235,7,$F$6:$F235)-SUMIF($AE$6:$AE235,7,$F$6:$F235))/ABS(SUMIF($W$6:$W235,1,$I$6:$I235)),0)</f>
        <v>0</v>
      </c>
      <c r="AA235" s="159">
        <f>IF(NOT(SUMIF($W$6:$W235,1,$I$6:$I235)=0),(SUMIF($W$6:$W235,9,$F$6:$F235)-SUMIF($AE$6:$AE235,9,$F$6:$F235))/ABS(SUMIF($W$6:$W235,1,$I$6:$I235)),0)</f>
        <v>0</v>
      </c>
      <c r="AB235" s="159">
        <f>IF(NOT(SUMIF($W$6:$W235,1,$I$6:$I235)=0),(SUMIF($W$6:$W235,11,$F$6:$F235)-SUMIF($AE$6:$AE235,11,$F$6:$F235))/ABS(SUMIF($W$6:$W235,1,$I$6:$I235)),0)</f>
        <v>0</v>
      </c>
      <c r="AC235" s="159">
        <f>IF(NOT(SUMIF($W$6:$W235,1,$I$6:$I235)=0),(SUMIF($W$6:$W235,13,$F$6:$F235)-SUMIF($AE$6:$AE235,13,$F$6:$F235))/ABS(SUMIF($W$6:$W235,1,$I$6:$I235)),0)</f>
        <v>0</v>
      </c>
      <c r="AD235" s="159">
        <f>IF(SUM($W$6:$W235)+SUM($AE$6:$AE235)=0,0,1-X235-Y235-Z235-AA235-AB235-AC235)</f>
        <v>0</v>
      </c>
      <c r="AE235" s="160">
        <f>IF(AND($D235="S",$E235="T"),1,IF(AND($D235="B",$E235="A"),2,IF(AND($G235="G",$E235="A"),3,IF(AND($G235="G",$E235="D"),4,IF(AND($G235="R",$E235="A"),5,IF(AND($G235="R",$E235="D"),6,IF(AND($G235="C",$E235="A"),7,IF(AND($G235="C",$E235="D"),8,IF(AND($G235="L",$E235="A"),9,IF(AND($G235="L",$E235="D"),10,IF(AND($G235="O",$E235="A"),11,IF(AND($G235="O",$E235="D"),12,IF(AND($G235="V",$E235="A"),13,IF(AND($G235="V",$E235="D"),14,IF(AND($E235="A",$G235="B"),15,0)))))))))))))))</f>
        <v>0</v>
      </c>
      <c r="AF235" s="161">
        <f>IF(AND(D235="B",E235="H"),A235,IF(AND(G235="B",OR(E235="A",E235="D")),A235,0))</f>
        <v>0</v>
      </c>
    </row>
    <row r="236" ht="12.7" customHeight="1">
      <c r="A236" s="143">
        <f>IF($E236="H",-$F236,IF($E236="T",$F236,IF(AND($E236="A",$G236="B"),$F236,IF(AND(E236="D",G236="B"),F236*0.8,0))))</f>
        <v>0</v>
      </c>
      <c r="B236" s="144">
        <f>$B235-$A236</f>
        <v>0</v>
      </c>
      <c r="C236" s="144">
        <f>IF(OR($E236="Z",AND($E236="H",$D236="B")),$F236,IF(AND($D236="B",$E236="Ü"),-$F236,IF($E236="X",$F236*$AD236,IF(AND(E236="D",G236="B"),F236*0.2,IF(AND(D236="S",E236="H"),$F236*H236/100,0)))))</f>
        <v>0</v>
      </c>
      <c r="D236" s="145"/>
      <c r="E236" s="146"/>
      <c r="F236" s="147">
        <f>IF(AND(D236="G",E236="S"),ROUND(SUM($L$6:$L235)*H236/100,-2),IF(AND(D236="R",E236="S"),ROUND(SUM(N$6:N235)*H236/100,-2),IF(AND(D236="C",E236="S"),ROUND(SUM(P$6:P235)*H236/100,-2),IF(AND(D236="L",E236="S"),ROUND(SUM(R$6:R235)*H236/100,-2),IF(AND(D236="O",E236="S"),ROUND(SUM(T$6:T235)*H236/100,-2),IF(AND(D236="V",E236="S"),ROUND(SUM(V$6:V235)*H236/100,-2),IF(AND(D236="G",E236="Z"),ABS(ROUND(SUM(K$6:K235)*H236/100,-2)),IF(AND(D236="R",E236="Z"),ABS(ROUND(SUM(M$6:M235)*H236/100,-2)),IF(AND(D236="C",E236="Z"),ABS(ROUND(SUM(O$6:O235)*H236/100,-2)),IF(AND(D236="L",E236="Z"),ABS(ROUND(SUM(Q$6:Q235)*H236/100,-2)),IF(AND(D236="O",E236="Z"),ABS(ROUND(SUM(S$6:S235)*H236/100,-2)),IF(AND(D236="V",E236="Z"),ABS(ROUND(SUM(U$6:U235)*H236/100,-2)),IF(E236="X",ABS(ROUND(SUM(I$6:I235)*H236/100,-2)),IF(AND(D236="B",E236="H"),80000,0))))))))))))))</f>
        <v>0</v>
      </c>
      <c r="G236" s="148"/>
      <c r="H236" s="149">
        <f>IF(AND(E235="S"),H234,H235)</f>
        <v>5</v>
      </c>
      <c r="I236" s="144">
        <f>IF(AND($D236="S",$E236="H"),-$F236,IF(AND($D236="S",$E236="T"),$F236,0))</f>
        <v>0</v>
      </c>
      <c r="J236" s="150">
        <f>IF(AND($D236="S",OR($E236="Ü",$E236="T",$E236="A",$E236="D")),-$F236,IF(AND($G236="S",$E236="Ü"),$F236,IF(E236="S",$F236,IF(AND(D236="S",E236="H"),$F236*(100-H236)/100,IF(E236="X",-F236,0)))))</f>
        <v>0</v>
      </c>
      <c r="K236" s="151">
        <f>IF(AND($D236="G",$E236="H"),-$F236,IF(AND($D236="G",$E236="T"),$F236,0))</f>
        <v>0</v>
      </c>
      <c r="L236" s="152">
        <f>IF(AND($D236="G",$E236="H"),$F236,IF(AND($D236="G",NOT($E236="H")),-$F236,IF($G236="G",$F236,IF(AND($E236="B",NOT($D236="G")),$F236/($G$1-1),IF($E236="X",$F236*X236,0)))))</f>
        <v>0</v>
      </c>
      <c r="M236" s="153">
        <f>IF(AND($D236="R",$E236="H"),-$F236,IF(AND($D236="R",$E236="T"),$F236,0))</f>
        <v>0</v>
      </c>
      <c r="N236" s="152">
        <f>IF(AND($D236="R",$E236="H"),$F236,IF(AND($D236="R",NOT($E236="H")),-$F236,IF($G236="R",$F236,IF(AND($E236="B",NOT($D236="R")),$F236/($G$1-1),IF($E236="X",$F236*Y236,0)))))</f>
        <v>0</v>
      </c>
      <c r="O236" s="153">
        <f>IF(AND($D236="C",$E236="H"),-$F236,IF(AND($D236="C",$E236="T"),$F236,0))</f>
        <v>0</v>
      </c>
      <c r="P236" s="152">
        <f>IF($G$1&lt;3,0,IF(AND($D236="C",$E236="H"),$F236,IF(AND($D236="C",NOT($E236="H")),-$F236,IF($G236="C",$F236,IF(AND($E236="B",NOT($D236="C")),$F236/($G$1-1),IF($E236="X",$F236*Z236,0))))))</f>
        <v>0</v>
      </c>
      <c r="Q236" s="153">
        <f>IF(AND($D236="L",$E236="H"),-$F236,IF(AND($D236="L",$E236="T"),$F236,0))</f>
        <v>0</v>
      </c>
      <c r="R236" s="152">
        <f>IF($G$1&lt;4,0,IF(AND($D236="L",$E236="H"),$F236,IF(AND($D236="L",NOT($E236="H")),-$F236,IF($G236="L",$F236,IF(AND($E236="B",NOT($D236="L")),$F236/($G$1-1),IF($E236="X",$F236*AA236,0))))))</f>
        <v>0</v>
      </c>
      <c r="S236" s="153">
        <f>IF(AND($D236="O",$E236="H"),-$F236,IF(AND($D236="O",$E236="T"),$F236,0))</f>
        <v>0</v>
      </c>
      <c r="T236" s="152">
        <f>IF($G$1&lt;5,0,IF(AND($D236="O",$E236="H"),$F236,IF(AND($D236="O",NOT($E236="H")),-$F236,IF($G236="O",$F236,IF(AND($E236="B",NOT($D236="O")),$F236/($G$1-1),IF($E236="X",$F236*AB236,0))))))</f>
        <v>0</v>
      </c>
      <c r="U236" s="153">
        <f>IF(AND($D236="V",$E236="H"),-$F236,IF(AND($D236="V",$E236="T"),$F236,0))</f>
        <v>0</v>
      </c>
      <c r="V236" s="152">
        <f>IF($G$1&lt;6,0,IF(AND($D236="V",$E236="H"),$F236,IF(AND($D236="V",NOT($E236="H")),-$F236,IF($G236="V",$F236,IF(AND($E236="B",NOT($D236="V")),$F236/($G$1-1),IF($E236="X",($F236*AC236)-#REF!,0))))))</f>
        <v>0</v>
      </c>
      <c r="W236" s="154">
        <f>IF(AND(D236="S",E236="H"),1,IF(AND(D236="B",E236="H"),2,IF(AND(D236="G",E236="A"),3,IF(AND(D236="G",E236="D"),4,IF(AND(D236="R",E236="A"),5,IF(AND(D236="R",E236="D"),6,IF(AND(D236="C",E236="A"),7,IF(AND(D236="C",E236="D"),8,IF(AND(D236="L",E236="A"),9,IF(AND(D236="L",E236="D"),10,IF(AND(D236="O",E236="A"),11,IF(AND(D236="O",E236="D"),12,IF(AND(D236="V",E236="A"),13,IF(AND(D236="V",E236="D"),14,0))))))))))))))</f>
        <v>0</v>
      </c>
      <c r="X236" s="155">
        <f>IF(NOT(SUMIF($W$6:$W236,1,$I$6:$I236)=0),(SUMIF($W$6:$W236,3,$F$6:$F236)-SUMIF($AE$6:$AE236,3,$F$6:$F236))/ABS(SUMIF($W$6:$W236,1,$I$6:$I236)),0)</f>
        <v>0</v>
      </c>
      <c r="Y236" s="155">
        <f>IF(NOT(SUMIF($W$6:$W236,1,$I$6:$I236)=0),(SUMIF($W$6:$W236,5,$F$6:$F236)-SUMIF($AE$6:$AE236,5,$F$6:$F236))/ABS(SUMIF($W$6:$W236,1,$I$6:$I236)),0)</f>
        <v>0</v>
      </c>
      <c r="Z236" s="155">
        <f>IF(NOT(SUMIF($W$6:$W236,1,$I$6:$I236)=0),(SUMIF($W$6:$W236,7,$F$6:$F236)-SUMIF($AE$6:$AE236,7,$F$6:$F236))/ABS(SUMIF($W$6:$W236,1,$I$6:$I236)),0)</f>
        <v>0</v>
      </c>
      <c r="AA236" s="155">
        <f>IF(NOT(SUMIF($W$6:$W236,1,$I$6:$I236)=0),(SUMIF($W$6:$W236,9,$F$6:$F236)-SUMIF($AE$6:$AE236,9,$F$6:$F236))/ABS(SUMIF($W$6:$W236,1,$I$6:$I236)),0)</f>
        <v>0</v>
      </c>
      <c r="AB236" s="155">
        <f>IF(NOT(SUMIF($W$6:$W236,1,$I$6:$I236)=0),(SUMIF($W$6:$W236,11,$F$6:$F236)-SUMIF($AE$6:$AE236,11,$F$6:$F236))/ABS(SUMIF($W$6:$W236,1,$I$6:$I236)),0)</f>
        <v>0</v>
      </c>
      <c r="AC236" s="155">
        <f>IF(NOT(SUMIF($W$6:$W236,1,$I$6:$I236)=0),(SUMIF($W$6:$W236,13,$F$6:$F236)-SUMIF($AE$6:$AE236,13,$F$6:$F236))/ABS(SUMIF($W$6:$W236,1,$I$6:$I236)),0)</f>
        <v>0</v>
      </c>
      <c r="AD236" s="155">
        <f>IF(SUM($W$6:$W236)+SUM($AE$6:$AE236)=0,0,1-X236-Y236-Z236-AA236-AB236-AC236)</f>
        <v>0</v>
      </c>
      <c r="AE236" s="156">
        <f>IF(AND($D236="S",$E236="T"),1,IF(AND($D236="B",$E236="A"),2,IF(AND($G236="G",$E236="A"),3,IF(AND($G236="G",$E236="D"),4,IF(AND($G236="R",$E236="A"),5,IF(AND($G236="R",$E236="D"),6,IF(AND($G236="C",$E236="A"),7,IF(AND($G236="C",$E236="D"),8,IF(AND($G236="L",$E236="A"),9,IF(AND($G236="L",$E236="D"),10,IF(AND($G236="O",$E236="A"),11,IF(AND($G236="O",$E236="D"),12,IF(AND($G236="V",$E236="A"),13,IF(AND($G236="V",$E236="D"),14,IF(AND($E236="A",$G236="B"),15,0)))))))))))))))</f>
        <v>0</v>
      </c>
      <c r="AF236" s="157">
        <f>IF(AND(D236="B",E236="H"),A236,IF(AND(G236="B",OR(E236="A",E236="D")),A236,0))</f>
        <v>0</v>
      </c>
    </row>
    <row r="237" ht="12.7" customHeight="1">
      <c r="A237" s="143">
        <f>IF($E237="H",-$F237,IF($E237="T",$F237,IF(AND($E237="A",$G237="B"),$F237,IF(AND(E237="D",G237="B"),F237*0.8,0))))</f>
        <v>0</v>
      </c>
      <c r="B237" s="144">
        <f>$B236-$A237</f>
        <v>0</v>
      </c>
      <c r="C237" s="144">
        <f>IF(OR($E237="Z",AND($E237="H",$D237="B")),$F237,IF(AND($D237="B",$E237="Ü"),-$F237,IF($E237="X",$F237*$AD237,IF(AND(E237="D",G237="B"),F237*0.2,IF(AND(D237="S",E237="H"),$F237*H237/100,0)))))</f>
        <v>0</v>
      </c>
      <c r="D237" s="145"/>
      <c r="E237" s="146"/>
      <c r="F237" s="147">
        <f>IF(AND(D237="G",E237="S"),ROUND(SUM($L$6:$L236)*H237/100,-2),IF(AND(D237="R",E237="S"),ROUND(SUM(N$6:N236)*H237/100,-2),IF(AND(D237="C",E237="S"),ROUND(SUM(P$6:P236)*H237/100,-2),IF(AND(D237="L",E237="S"),ROUND(SUM(R$6:R236)*H237/100,-2),IF(AND(D237="O",E237="S"),ROUND(SUM(T$6:T236)*H237/100,-2),IF(AND(D237="V",E237="S"),ROUND(SUM(V$6:V236)*H237/100,-2),IF(AND(D237="G",E237="Z"),ABS(ROUND(SUM(K$6:K236)*H237/100,-2)),IF(AND(D237="R",E237="Z"),ABS(ROUND(SUM(M$6:M236)*H237/100,-2)),IF(AND(D237="C",E237="Z"),ABS(ROUND(SUM(O$6:O236)*H237/100,-2)),IF(AND(D237="L",E237="Z"),ABS(ROUND(SUM(Q$6:Q236)*H237/100,-2)),IF(AND(D237="O",E237="Z"),ABS(ROUND(SUM(S$6:S236)*H237/100,-2)),IF(AND(D237="V",E237="Z"),ABS(ROUND(SUM(U$6:U236)*H237/100,-2)),IF(E237="X",ABS(ROUND(SUM(I$6:I236)*H237/100,-2)),IF(AND(D237="B",E237="H"),80000,0))))))))))))))</f>
        <v>0</v>
      </c>
      <c r="G237" s="148"/>
      <c r="H237" s="149">
        <f>IF(AND(E236="S"),H235,H236)</f>
        <v>5</v>
      </c>
      <c r="I237" s="144">
        <f>IF(AND($D237="S",$E237="H"),-$F237,IF(AND($D237="S",$E237="T"),$F237,0))</f>
        <v>0</v>
      </c>
      <c r="J237" s="150">
        <f>IF(AND($D237="S",OR($E237="Ü",$E237="T",$E237="A",$E237="D")),-$F237,IF(AND($G237="S",$E237="Ü"),$F237,IF(E237="S",$F237,IF(AND(D237="S",E237="H"),$F237*(100-H237)/100,IF(E237="X",-F237,0)))))</f>
        <v>0</v>
      </c>
      <c r="K237" s="151">
        <f>IF(AND($D237="G",$E237="H"),-$F237,IF(AND($D237="G",$E237="T"),$F237,0))</f>
        <v>0</v>
      </c>
      <c r="L237" s="152">
        <f>IF(AND($D237="G",$E237="H"),$F237,IF(AND($D237="G",NOT($E237="H")),-$F237,IF($G237="G",$F237,IF(AND($E237="B",NOT($D237="G")),$F237/($G$1-1),IF($E237="X",$F237*X237,0)))))</f>
        <v>0</v>
      </c>
      <c r="M237" s="153">
        <f>IF(AND($D237="R",$E237="H"),-$F237,IF(AND($D237="R",$E237="T"),$F237,0))</f>
        <v>0</v>
      </c>
      <c r="N237" s="152">
        <f>IF(AND($D237="R",$E237="H"),$F237,IF(AND($D237="R",NOT($E237="H")),-$F237,IF($G237="R",$F237,IF(AND($E237="B",NOT($D237="R")),$F237/($G$1-1),IF($E237="X",$F237*Y237,0)))))</f>
        <v>0</v>
      </c>
      <c r="O237" s="153">
        <f>IF(AND($D237="C",$E237="H"),-$F237,IF(AND($D237="C",$E237="T"),$F237,0))</f>
        <v>0</v>
      </c>
      <c r="P237" s="152">
        <f>IF($G$1&lt;3,0,IF(AND($D237="C",$E237="H"),$F237,IF(AND($D237="C",NOT($E237="H")),-$F237,IF($G237="C",$F237,IF(AND($E237="B",NOT($D237="C")),$F237/($G$1-1),IF($E237="X",$F237*Z237,0))))))</f>
        <v>0</v>
      </c>
      <c r="Q237" s="153">
        <f>IF(AND($D237="L",$E237="H"),-$F237,IF(AND($D237="L",$E237="T"),$F237,0))</f>
        <v>0</v>
      </c>
      <c r="R237" s="152">
        <f>IF($G$1&lt;4,0,IF(AND($D237="L",$E237="H"),$F237,IF(AND($D237="L",NOT($E237="H")),-$F237,IF($G237="L",$F237,IF(AND($E237="B",NOT($D237="L")),$F237/($G$1-1),IF($E237="X",$F237*AA237,0))))))</f>
        <v>0</v>
      </c>
      <c r="S237" s="153">
        <f>IF(AND($D237="O",$E237="H"),-$F237,IF(AND($D237="O",$E237="T"),$F237,0))</f>
        <v>0</v>
      </c>
      <c r="T237" s="152">
        <f>IF($G$1&lt;5,0,IF(AND($D237="O",$E237="H"),$F237,IF(AND($D237="O",NOT($E237="H")),-$F237,IF($G237="O",$F237,IF(AND($E237="B",NOT($D237="O")),$F237/($G$1-1),IF($E237="X",$F237*AB237,0))))))</f>
        <v>0</v>
      </c>
      <c r="U237" s="153">
        <f>IF(AND($D237="V",$E237="H"),-$F237,IF(AND($D237="V",$E237="T"),$F237,0))</f>
        <v>0</v>
      </c>
      <c r="V237" s="152">
        <f>IF($G$1&lt;6,0,IF(AND($D237="V",$E237="H"),$F237,IF(AND($D237="V",NOT($E237="H")),-$F237,IF($G237="V",$F237,IF(AND($E237="B",NOT($D237="V")),$F237/($G$1-1),IF($E237="X",($F237*AC237)-#REF!,0))))))</f>
        <v>0</v>
      </c>
      <c r="W237" s="158">
        <f>IF(AND(D237="S",E237="H"),1,IF(AND(D237="B",E237="H"),2,IF(AND(D237="G",E237="A"),3,IF(AND(D237="G",E237="D"),4,IF(AND(D237="R",E237="A"),5,IF(AND(D237="R",E237="D"),6,IF(AND(D237="C",E237="A"),7,IF(AND(D237="C",E237="D"),8,IF(AND(D237="L",E237="A"),9,IF(AND(D237="L",E237="D"),10,IF(AND(D237="O",E237="A"),11,IF(AND(D237="O",E237="D"),12,IF(AND(D237="V",E237="A"),13,IF(AND(D237="V",E237="D"),14,0))))))))))))))</f>
        <v>0</v>
      </c>
      <c r="X237" s="159">
        <f>IF(NOT(SUMIF($W$6:$W237,1,$I$6:$I237)=0),(SUMIF($W$6:$W237,3,$F$6:$F237)-SUMIF($AE$6:$AE237,3,$F$6:$F237))/ABS(SUMIF($W$6:$W237,1,$I$6:$I237)),0)</f>
        <v>0</v>
      </c>
      <c r="Y237" s="159">
        <f>IF(NOT(SUMIF($W$6:$W237,1,$I$6:$I237)=0),(SUMIF($W$6:$W237,5,$F$6:$F237)-SUMIF($AE$6:$AE237,5,$F$6:$F237))/ABS(SUMIF($W$6:$W237,1,$I$6:$I237)),0)</f>
        <v>0</v>
      </c>
      <c r="Z237" s="159">
        <f>IF(NOT(SUMIF($W$6:$W237,1,$I$6:$I237)=0),(SUMIF($W$6:$W237,7,$F$6:$F237)-SUMIF($AE$6:$AE237,7,$F$6:$F237))/ABS(SUMIF($W$6:$W237,1,$I$6:$I237)),0)</f>
        <v>0</v>
      </c>
      <c r="AA237" s="159">
        <f>IF(NOT(SUMIF($W$6:$W237,1,$I$6:$I237)=0),(SUMIF($W$6:$W237,9,$F$6:$F237)-SUMIF($AE$6:$AE237,9,$F$6:$F237))/ABS(SUMIF($W$6:$W237,1,$I$6:$I237)),0)</f>
        <v>0</v>
      </c>
      <c r="AB237" s="159">
        <f>IF(NOT(SUMIF($W$6:$W237,1,$I$6:$I237)=0),(SUMIF($W$6:$W237,11,$F$6:$F237)-SUMIF($AE$6:$AE237,11,$F$6:$F237))/ABS(SUMIF($W$6:$W237,1,$I$6:$I237)),0)</f>
        <v>0</v>
      </c>
      <c r="AC237" s="159">
        <f>IF(NOT(SUMIF($W$6:$W237,1,$I$6:$I237)=0),(SUMIF($W$6:$W237,13,$F$6:$F237)-SUMIF($AE$6:$AE237,13,$F$6:$F237))/ABS(SUMIF($W$6:$W237,1,$I$6:$I237)),0)</f>
        <v>0</v>
      </c>
      <c r="AD237" s="159">
        <f>IF(SUM($W$6:$W237)+SUM($AE$6:$AE237)=0,0,1-X237-Y237-Z237-AA237-AB237-AC237)</f>
        <v>0</v>
      </c>
      <c r="AE237" s="160">
        <f>IF(AND($D237="S",$E237="T"),1,IF(AND($D237="B",$E237="A"),2,IF(AND($G237="G",$E237="A"),3,IF(AND($G237="G",$E237="D"),4,IF(AND($G237="R",$E237="A"),5,IF(AND($G237="R",$E237="D"),6,IF(AND($G237="C",$E237="A"),7,IF(AND($G237="C",$E237="D"),8,IF(AND($G237="L",$E237="A"),9,IF(AND($G237="L",$E237="D"),10,IF(AND($G237="O",$E237="A"),11,IF(AND($G237="O",$E237="D"),12,IF(AND($G237="V",$E237="A"),13,IF(AND($G237="V",$E237="D"),14,IF(AND($E237="A",$G237="B"),15,0)))))))))))))))</f>
        <v>0</v>
      </c>
      <c r="AF237" s="161">
        <f>IF(AND(D237="B",E237="H"),A237,IF(AND(G237="B",OR(E237="A",E237="D")),A237,0))</f>
        <v>0</v>
      </c>
    </row>
    <row r="238" ht="12.7" customHeight="1">
      <c r="A238" s="143">
        <f>IF($E238="H",-$F238,IF($E238="T",$F238,IF(AND($E238="A",$G238="B"),$F238,IF(AND(E238="D",G238="B"),F238*0.8,0))))</f>
        <v>0</v>
      </c>
      <c r="B238" s="144">
        <f>$B237-$A238</f>
        <v>0</v>
      </c>
      <c r="C238" s="144">
        <f>IF(OR($E238="Z",AND($E238="H",$D238="B")),$F238,IF(AND($D238="B",$E238="Ü"),-$F238,IF($E238="X",$F238*$AD238,IF(AND(E238="D",G238="B"),F238*0.2,IF(AND(D238="S",E238="H"),$F238*H238/100,0)))))</f>
        <v>0</v>
      </c>
      <c r="D238" s="145"/>
      <c r="E238" s="146"/>
      <c r="F238" s="147">
        <f>IF(AND(D238="G",E238="S"),ROUND(SUM($L$6:$L237)*H238/100,-2),IF(AND(D238="R",E238="S"),ROUND(SUM(N$6:N237)*H238/100,-2),IF(AND(D238="C",E238="S"),ROUND(SUM(P$6:P237)*H238/100,-2),IF(AND(D238="L",E238="S"),ROUND(SUM(R$6:R237)*H238/100,-2),IF(AND(D238="O",E238="S"),ROUND(SUM(T$6:T237)*H238/100,-2),IF(AND(D238="V",E238="S"),ROUND(SUM(V$6:V237)*H238/100,-2),IF(AND(D238="G",E238="Z"),ABS(ROUND(SUM(K$6:K237)*H238/100,-2)),IF(AND(D238="R",E238="Z"),ABS(ROUND(SUM(M$6:M237)*H238/100,-2)),IF(AND(D238="C",E238="Z"),ABS(ROUND(SUM(O$6:O237)*H238/100,-2)),IF(AND(D238="L",E238="Z"),ABS(ROUND(SUM(Q$6:Q237)*H238/100,-2)),IF(AND(D238="O",E238="Z"),ABS(ROUND(SUM(S$6:S237)*H238/100,-2)),IF(AND(D238="V",E238="Z"),ABS(ROUND(SUM(U$6:U237)*H238/100,-2)),IF(E238="X",ABS(ROUND(SUM(I$6:I237)*H238/100,-2)),IF(AND(D238="B",E238="H"),80000,0))))))))))))))</f>
        <v>0</v>
      </c>
      <c r="G238" s="148"/>
      <c r="H238" s="149">
        <f>IF(AND(E237="S"),H236,H237)</f>
        <v>5</v>
      </c>
      <c r="I238" s="144">
        <f>IF(AND($D238="S",$E238="H"),-$F238,IF(AND($D238="S",$E238="T"),$F238,0))</f>
        <v>0</v>
      </c>
      <c r="J238" s="150">
        <f>IF(AND($D238="S",OR($E238="Ü",$E238="T",$E238="A",$E238="D")),-$F238,IF(AND($G238="S",$E238="Ü"),$F238,IF(E238="S",$F238,IF(AND(D238="S",E238="H"),$F238*(100-H238)/100,IF(E238="X",-F238,0)))))</f>
        <v>0</v>
      </c>
      <c r="K238" s="151">
        <f>IF(AND($D238="G",$E238="H"),-$F238,IF(AND($D238="G",$E238="T"),$F238,0))</f>
        <v>0</v>
      </c>
      <c r="L238" s="152">
        <f>IF(AND($D238="G",$E238="H"),$F238,IF(AND($D238="G",NOT($E238="H")),-$F238,IF($G238="G",$F238,IF(AND($E238="B",NOT($D238="G")),$F238/($G$1-1),IF($E238="X",$F238*X238,0)))))</f>
        <v>0</v>
      </c>
      <c r="M238" s="153">
        <f>IF(AND($D238="R",$E238="H"),-$F238,IF(AND($D238="R",$E238="T"),$F238,0))</f>
        <v>0</v>
      </c>
      <c r="N238" s="152">
        <f>IF(AND($D238="R",$E238="H"),$F238,IF(AND($D238="R",NOT($E238="H")),-$F238,IF($G238="R",$F238,IF(AND($E238="B",NOT($D238="R")),$F238/($G$1-1),IF($E238="X",$F238*Y238,0)))))</f>
        <v>0</v>
      </c>
      <c r="O238" s="153">
        <f>IF(AND($D238="C",$E238="H"),-$F238,IF(AND($D238="C",$E238="T"),$F238,0))</f>
        <v>0</v>
      </c>
      <c r="P238" s="152">
        <f>IF($G$1&lt;3,0,IF(AND($D238="C",$E238="H"),$F238,IF(AND($D238="C",NOT($E238="H")),-$F238,IF($G238="C",$F238,IF(AND($E238="B",NOT($D238="C")),$F238/($G$1-1),IF($E238="X",$F238*Z238,0))))))</f>
        <v>0</v>
      </c>
      <c r="Q238" s="153">
        <f>IF(AND($D238="L",$E238="H"),-$F238,IF(AND($D238="L",$E238="T"),$F238,0))</f>
        <v>0</v>
      </c>
      <c r="R238" s="152">
        <f>IF($G$1&lt;4,0,IF(AND($D238="L",$E238="H"),$F238,IF(AND($D238="L",NOT($E238="H")),-$F238,IF($G238="L",$F238,IF(AND($E238="B",NOT($D238="L")),$F238/($G$1-1),IF($E238="X",$F238*AA238,0))))))</f>
        <v>0</v>
      </c>
      <c r="S238" s="153">
        <f>IF(AND($D238="O",$E238="H"),-$F238,IF(AND($D238="O",$E238="T"),$F238,0))</f>
        <v>0</v>
      </c>
      <c r="T238" s="152">
        <f>IF($G$1&lt;5,0,IF(AND($D238="O",$E238="H"),$F238,IF(AND($D238="O",NOT($E238="H")),-$F238,IF($G238="O",$F238,IF(AND($E238="B",NOT($D238="O")),$F238/($G$1-1),IF($E238="X",$F238*AB238,0))))))</f>
        <v>0</v>
      </c>
      <c r="U238" s="153">
        <f>IF(AND($D238="V",$E238="H"),-$F238,IF(AND($D238="V",$E238="T"),$F238,0))</f>
        <v>0</v>
      </c>
      <c r="V238" s="152">
        <f>IF($G$1&lt;6,0,IF(AND($D238="V",$E238="H"),$F238,IF(AND($D238="V",NOT($E238="H")),-$F238,IF($G238="V",$F238,IF(AND($E238="B",NOT($D238="V")),$F238/($G$1-1),IF($E238="X",($F238*AC238)-#REF!,0))))))</f>
        <v>0</v>
      </c>
      <c r="W238" s="154">
        <f>IF(AND(D238="S",E238="H"),1,IF(AND(D238="B",E238="H"),2,IF(AND(D238="G",E238="A"),3,IF(AND(D238="G",E238="D"),4,IF(AND(D238="R",E238="A"),5,IF(AND(D238="R",E238="D"),6,IF(AND(D238="C",E238="A"),7,IF(AND(D238="C",E238="D"),8,IF(AND(D238="L",E238="A"),9,IF(AND(D238="L",E238="D"),10,IF(AND(D238="O",E238="A"),11,IF(AND(D238="O",E238="D"),12,IF(AND(D238="V",E238="A"),13,IF(AND(D238="V",E238="D"),14,0))))))))))))))</f>
        <v>0</v>
      </c>
      <c r="X238" s="155">
        <f>IF(NOT(SUMIF($W$6:$W238,1,$I$6:$I238)=0),(SUMIF($W$6:$W238,3,$F$6:$F238)-SUMIF($AE$6:$AE238,3,$F$6:$F238))/ABS(SUMIF($W$6:$W238,1,$I$6:$I238)),0)</f>
        <v>0</v>
      </c>
      <c r="Y238" s="155">
        <f>IF(NOT(SUMIF($W$6:$W238,1,$I$6:$I238)=0),(SUMIF($W$6:$W238,5,$F$6:$F238)-SUMIF($AE$6:$AE238,5,$F$6:$F238))/ABS(SUMIF($W$6:$W238,1,$I$6:$I238)),0)</f>
        <v>0</v>
      </c>
      <c r="Z238" s="155">
        <f>IF(NOT(SUMIF($W$6:$W238,1,$I$6:$I238)=0),(SUMIF($W$6:$W238,7,$F$6:$F238)-SUMIF($AE$6:$AE238,7,$F$6:$F238))/ABS(SUMIF($W$6:$W238,1,$I$6:$I238)),0)</f>
        <v>0</v>
      </c>
      <c r="AA238" s="155">
        <f>IF(NOT(SUMIF($W$6:$W238,1,$I$6:$I238)=0),(SUMIF($W$6:$W238,9,$F$6:$F238)-SUMIF($AE$6:$AE238,9,$F$6:$F238))/ABS(SUMIF($W$6:$W238,1,$I$6:$I238)),0)</f>
        <v>0</v>
      </c>
      <c r="AB238" s="155">
        <f>IF(NOT(SUMIF($W$6:$W238,1,$I$6:$I238)=0),(SUMIF($W$6:$W238,11,$F$6:$F238)-SUMIF($AE$6:$AE238,11,$F$6:$F238))/ABS(SUMIF($W$6:$W238,1,$I$6:$I238)),0)</f>
        <v>0</v>
      </c>
      <c r="AC238" s="155">
        <f>IF(NOT(SUMIF($W$6:$W238,1,$I$6:$I238)=0),(SUMIF($W$6:$W238,13,$F$6:$F238)-SUMIF($AE$6:$AE238,13,$F$6:$F238))/ABS(SUMIF($W$6:$W238,1,$I$6:$I238)),0)</f>
        <v>0</v>
      </c>
      <c r="AD238" s="155">
        <f>IF(SUM($W$6:$W238)+SUM($AE$6:$AE238)=0,0,1-X238-Y238-Z238-AA238-AB238-AC238)</f>
        <v>0</v>
      </c>
      <c r="AE238" s="156">
        <f>IF(AND($D238="S",$E238="T"),1,IF(AND($D238="B",$E238="A"),2,IF(AND($G238="G",$E238="A"),3,IF(AND($G238="G",$E238="D"),4,IF(AND($G238="R",$E238="A"),5,IF(AND($G238="R",$E238="D"),6,IF(AND($G238="C",$E238="A"),7,IF(AND($G238="C",$E238="D"),8,IF(AND($G238="L",$E238="A"),9,IF(AND($G238="L",$E238="D"),10,IF(AND($G238="O",$E238="A"),11,IF(AND($G238="O",$E238="D"),12,IF(AND($G238="V",$E238="A"),13,IF(AND($G238="V",$E238="D"),14,IF(AND($E238="A",$G238="B"),15,0)))))))))))))))</f>
        <v>0</v>
      </c>
      <c r="AF238" s="157">
        <f>IF(AND(D238="B",E238="H"),A238,IF(AND(G238="B",OR(E238="A",E238="D")),A238,0))</f>
        <v>0</v>
      </c>
    </row>
    <row r="239" ht="12.7" customHeight="1">
      <c r="A239" s="143">
        <f>IF($E239="H",-$F239,IF($E239="T",$F239,IF(AND($E239="A",$G239="B"),$F239,IF(AND(E239="D",G239="B"),F239*0.8,0))))</f>
        <v>0</v>
      </c>
      <c r="B239" s="144">
        <f>$B238-$A239</f>
        <v>0</v>
      </c>
      <c r="C239" s="144">
        <f>IF(OR($E239="Z",AND($E239="H",$D239="B")),$F239,IF(AND($D239="B",$E239="Ü"),-$F239,IF($E239="X",$F239*$AD239,IF(AND(E239="D",G239="B"),F239*0.2,IF(AND(D239="S",E239="H"),$F239*H239/100,0)))))</f>
        <v>0</v>
      </c>
      <c r="D239" s="145"/>
      <c r="E239" s="146"/>
      <c r="F239" s="147">
        <f>IF(AND(D239="G",E239="S"),ROUND(SUM($L$6:$L238)*H239/100,-2),IF(AND(D239="R",E239="S"),ROUND(SUM(N$6:N238)*H239/100,-2),IF(AND(D239="C",E239="S"),ROUND(SUM(P$6:P238)*H239/100,-2),IF(AND(D239="L",E239="S"),ROUND(SUM(R$6:R238)*H239/100,-2),IF(AND(D239="O",E239="S"),ROUND(SUM(T$6:T238)*H239/100,-2),IF(AND(D239="V",E239="S"),ROUND(SUM(V$6:V238)*H239/100,-2),IF(AND(D239="G",E239="Z"),ABS(ROUND(SUM(K$6:K238)*H239/100,-2)),IF(AND(D239="R",E239="Z"),ABS(ROUND(SUM(M$6:M238)*H239/100,-2)),IF(AND(D239="C",E239="Z"),ABS(ROUND(SUM(O$6:O238)*H239/100,-2)),IF(AND(D239="L",E239="Z"),ABS(ROUND(SUM(Q$6:Q238)*H239/100,-2)),IF(AND(D239="O",E239="Z"),ABS(ROUND(SUM(S$6:S238)*H239/100,-2)),IF(AND(D239="V",E239="Z"),ABS(ROUND(SUM(U$6:U238)*H239/100,-2)),IF(E239="X",ABS(ROUND(SUM(I$6:I238)*H239/100,-2)),IF(AND(D239="B",E239="H"),80000,0))))))))))))))</f>
        <v>0</v>
      </c>
      <c r="G239" s="148"/>
      <c r="H239" s="149">
        <f>IF(AND(E238="S"),H237,H238)</f>
        <v>5</v>
      </c>
      <c r="I239" s="144">
        <f>IF(AND($D239="S",$E239="H"),-$F239,IF(AND($D239="S",$E239="T"),$F239,0))</f>
        <v>0</v>
      </c>
      <c r="J239" s="150">
        <f>IF(AND($D239="S",OR($E239="Ü",$E239="T",$E239="A",$E239="D")),-$F239,IF(AND($G239="S",$E239="Ü"),$F239,IF(E239="S",$F239,IF(AND(D239="S",E239="H"),$F239*(100-H239)/100,IF(E239="X",-F239,0)))))</f>
        <v>0</v>
      </c>
      <c r="K239" s="151">
        <f>IF(AND($D239="G",$E239="H"),-$F239,IF(AND($D239="G",$E239="T"),$F239,0))</f>
        <v>0</v>
      </c>
      <c r="L239" s="152">
        <f>IF(AND($D239="G",$E239="H"),$F239,IF(AND($D239="G",NOT($E239="H")),-$F239,IF($G239="G",$F239,IF(AND($E239="B",NOT($D239="G")),$F239/($G$1-1),IF($E239="X",$F239*X239,0)))))</f>
        <v>0</v>
      </c>
      <c r="M239" s="153">
        <f>IF(AND($D239="R",$E239="H"),-$F239,IF(AND($D239="R",$E239="T"),$F239,0))</f>
        <v>0</v>
      </c>
      <c r="N239" s="152">
        <f>IF(AND($D239="R",$E239="H"),$F239,IF(AND($D239="R",NOT($E239="H")),-$F239,IF($G239="R",$F239,IF(AND($E239="B",NOT($D239="R")),$F239/($G$1-1),IF($E239="X",$F239*Y239,0)))))</f>
        <v>0</v>
      </c>
      <c r="O239" s="153">
        <f>IF(AND($D239="C",$E239="H"),-$F239,IF(AND($D239="C",$E239="T"),$F239,0))</f>
        <v>0</v>
      </c>
      <c r="P239" s="152">
        <f>IF($G$1&lt;3,0,IF(AND($D239="C",$E239="H"),$F239,IF(AND($D239="C",NOT($E239="H")),-$F239,IF($G239="C",$F239,IF(AND($E239="B",NOT($D239="C")),$F239/($G$1-1),IF($E239="X",$F239*Z239,0))))))</f>
        <v>0</v>
      </c>
      <c r="Q239" s="153">
        <f>IF(AND($D239="L",$E239="H"),-$F239,IF(AND($D239="L",$E239="T"),$F239,0))</f>
        <v>0</v>
      </c>
      <c r="R239" s="152">
        <f>IF($G$1&lt;4,0,IF(AND($D239="L",$E239="H"),$F239,IF(AND($D239="L",NOT($E239="H")),-$F239,IF($G239="L",$F239,IF(AND($E239="B",NOT($D239="L")),$F239/($G$1-1),IF($E239="X",$F239*AA239,0))))))</f>
        <v>0</v>
      </c>
      <c r="S239" s="153">
        <f>IF(AND($D239="O",$E239="H"),-$F239,IF(AND($D239="O",$E239="T"),$F239,0))</f>
        <v>0</v>
      </c>
      <c r="T239" s="152">
        <f>IF($G$1&lt;5,0,IF(AND($D239="O",$E239="H"),$F239,IF(AND($D239="O",NOT($E239="H")),-$F239,IF($G239="O",$F239,IF(AND($E239="B",NOT($D239="O")),$F239/($G$1-1),IF($E239="X",$F239*AB239,0))))))</f>
        <v>0</v>
      </c>
      <c r="U239" s="153">
        <f>IF(AND($D239="V",$E239="H"),-$F239,IF(AND($D239="V",$E239="T"),$F239,0))</f>
        <v>0</v>
      </c>
      <c r="V239" s="152">
        <f>IF($G$1&lt;6,0,IF(AND($D239="V",$E239="H"),$F239,IF(AND($D239="V",NOT($E239="H")),-$F239,IF($G239="V",$F239,IF(AND($E239="B",NOT($D239="V")),$F239/($G$1-1),IF($E239="X",($F239*AC239)-#REF!,0))))))</f>
        <v>0</v>
      </c>
      <c r="W239" s="158">
        <f>IF(AND(D239="S",E239="H"),1,IF(AND(D239="B",E239="H"),2,IF(AND(D239="G",E239="A"),3,IF(AND(D239="G",E239="D"),4,IF(AND(D239="R",E239="A"),5,IF(AND(D239="R",E239="D"),6,IF(AND(D239="C",E239="A"),7,IF(AND(D239="C",E239="D"),8,IF(AND(D239="L",E239="A"),9,IF(AND(D239="L",E239="D"),10,IF(AND(D239="O",E239="A"),11,IF(AND(D239="O",E239="D"),12,IF(AND(D239="V",E239="A"),13,IF(AND(D239="V",E239="D"),14,0))))))))))))))</f>
        <v>0</v>
      </c>
      <c r="X239" s="159">
        <f>IF(NOT(SUMIF($W$6:$W239,1,$I$6:$I239)=0),(SUMIF($W$6:$W239,3,$F$6:$F239)-SUMIF($AE$6:$AE239,3,$F$6:$F239))/ABS(SUMIF($W$6:$W239,1,$I$6:$I239)),0)</f>
        <v>0</v>
      </c>
      <c r="Y239" s="159">
        <f>IF(NOT(SUMIF($W$6:$W239,1,$I$6:$I239)=0),(SUMIF($W$6:$W239,5,$F$6:$F239)-SUMIF($AE$6:$AE239,5,$F$6:$F239))/ABS(SUMIF($W$6:$W239,1,$I$6:$I239)),0)</f>
        <v>0</v>
      </c>
      <c r="Z239" s="159">
        <f>IF(NOT(SUMIF($W$6:$W239,1,$I$6:$I239)=0),(SUMIF($W$6:$W239,7,$F$6:$F239)-SUMIF($AE$6:$AE239,7,$F$6:$F239))/ABS(SUMIF($W$6:$W239,1,$I$6:$I239)),0)</f>
        <v>0</v>
      </c>
      <c r="AA239" s="159">
        <f>IF(NOT(SUMIF($W$6:$W239,1,$I$6:$I239)=0),(SUMIF($W$6:$W239,9,$F$6:$F239)-SUMIF($AE$6:$AE239,9,$F$6:$F239))/ABS(SUMIF($W$6:$W239,1,$I$6:$I239)),0)</f>
        <v>0</v>
      </c>
      <c r="AB239" s="159">
        <f>IF(NOT(SUMIF($W$6:$W239,1,$I$6:$I239)=0),(SUMIF($W$6:$W239,11,$F$6:$F239)-SUMIF($AE$6:$AE239,11,$F$6:$F239))/ABS(SUMIF($W$6:$W239,1,$I$6:$I239)),0)</f>
        <v>0</v>
      </c>
      <c r="AC239" s="159">
        <f>IF(NOT(SUMIF($W$6:$W239,1,$I$6:$I239)=0),(SUMIF($W$6:$W239,13,$F$6:$F239)-SUMIF($AE$6:$AE239,13,$F$6:$F239))/ABS(SUMIF($W$6:$W239,1,$I$6:$I239)),0)</f>
        <v>0</v>
      </c>
      <c r="AD239" s="159">
        <f>IF(SUM($W$6:$W239)+SUM($AE$6:$AE239)=0,0,1-X239-Y239-Z239-AA239-AB239-AC239)</f>
        <v>0</v>
      </c>
      <c r="AE239" s="160">
        <f>IF(AND($D239="S",$E239="T"),1,IF(AND($D239="B",$E239="A"),2,IF(AND($G239="G",$E239="A"),3,IF(AND($G239="G",$E239="D"),4,IF(AND($G239="R",$E239="A"),5,IF(AND($G239="R",$E239="D"),6,IF(AND($G239="C",$E239="A"),7,IF(AND($G239="C",$E239="D"),8,IF(AND($G239="L",$E239="A"),9,IF(AND($G239="L",$E239="D"),10,IF(AND($G239="O",$E239="A"),11,IF(AND($G239="O",$E239="D"),12,IF(AND($G239="V",$E239="A"),13,IF(AND($G239="V",$E239="D"),14,IF(AND($E239="A",$G239="B"),15,0)))))))))))))))</f>
        <v>0</v>
      </c>
      <c r="AF239" s="161">
        <f>IF(AND(D239="B",E239="H"),A239,IF(AND(G239="B",OR(E239="A",E239="D")),A239,0))</f>
        <v>0</v>
      </c>
    </row>
    <row r="240" ht="12.7" customHeight="1">
      <c r="A240" s="143">
        <f>IF($E240="H",-$F240,IF($E240="T",$F240,IF(AND($E240="A",$G240="B"),$F240,IF(AND(E240="D",G240="B"),F240*0.8,0))))</f>
        <v>0</v>
      </c>
      <c r="B240" s="144">
        <f>$B239-$A240</f>
        <v>0</v>
      </c>
      <c r="C240" s="144">
        <f>IF(OR($E240="Z",AND($E240="H",$D240="B")),$F240,IF(AND($D240="B",$E240="Ü"),-$F240,IF($E240="X",$F240*$AD240,IF(AND(E240="D",G240="B"),F240*0.2,IF(AND(D240="S",E240="H"),$F240*H240/100,0)))))</f>
        <v>0</v>
      </c>
      <c r="D240" s="145"/>
      <c r="E240" s="146"/>
      <c r="F240" s="147">
        <f>IF(AND(D240="G",E240="S"),ROUND(SUM($L$6:$L239)*H240/100,-2),IF(AND(D240="R",E240="S"),ROUND(SUM(N$6:N239)*H240/100,-2),IF(AND(D240="C",E240="S"),ROUND(SUM(P$6:P239)*H240/100,-2),IF(AND(D240="L",E240="S"),ROUND(SUM(R$6:R239)*H240/100,-2),IF(AND(D240="O",E240="S"),ROUND(SUM(T$6:T239)*H240/100,-2),IF(AND(D240="V",E240="S"),ROUND(SUM(V$6:V239)*H240/100,-2),IF(AND(D240="G",E240="Z"),ABS(ROUND(SUM(K$6:K239)*H240/100,-2)),IF(AND(D240="R",E240="Z"),ABS(ROUND(SUM(M$6:M239)*H240/100,-2)),IF(AND(D240="C",E240="Z"),ABS(ROUND(SUM(O$6:O239)*H240/100,-2)),IF(AND(D240="L",E240="Z"),ABS(ROUND(SUM(Q$6:Q239)*H240/100,-2)),IF(AND(D240="O",E240="Z"),ABS(ROUND(SUM(S$6:S239)*H240/100,-2)),IF(AND(D240="V",E240="Z"),ABS(ROUND(SUM(U$6:U239)*H240/100,-2)),IF(E240="X",ABS(ROUND(SUM(I$6:I239)*H240/100,-2)),IF(AND(D240="B",E240="H"),80000,0))))))))))))))</f>
        <v>0</v>
      </c>
      <c r="G240" s="148"/>
      <c r="H240" s="149">
        <f>IF(AND(E239="S"),H238,H239)</f>
        <v>5</v>
      </c>
      <c r="I240" s="144">
        <f>IF(AND($D240="S",$E240="H"),-$F240,IF(AND($D240="S",$E240="T"),$F240,0))</f>
        <v>0</v>
      </c>
      <c r="J240" s="150">
        <f>IF(AND($D240="S",OR($E240="Ü",$E240="T",$E240="A",$E240="D")),-$F240,IF(AND($G240="S",$E240="Ü"),$F240,IF(E240="S",$F240,IF(AND(D240="S",E240="H"),$F240*(100-H240)/100,IF(E240="X",-F240,0)))))</f>
        <v>0</v>
      </c>
      <c r="K240" s="151">
        <f>IF(AND($D240="G",$E240="H"),-$F240,IF(AND($D240="G",$E240="T"),$F240,0))</f>
        <v>0</v>
      </c>
      <c r="L240" s="152">
        <f>IF(AND($D240="G",$E240="H"),$F240,IF(AND($D240="G",NOT($E240="H")),-$F240,IF($G240="G",$F240,IF(AND($E240="B",NOT($D240="G")),$F240/($G$1-1),IF($E240="X",$F240*X240,0)))))</f>
        <v>0</v>
      </c>
      <c r="M240" s="153">
        <f>IF(AND($D240="R",$E240="H"),-$F240,IF(AND($D240="R",$E240="T"),$F240,0))</f>
        <v>0</v>
      </c>
      <c r="N240" s="152">
        <f>IF(AND($D240="R",$E240="H"),$F240,IF(AND($D240="R",NOT($E240="H")),-$F240,IF($G240="R",$F240,IF(AND($E240="B",NOT($D240="R")),$F240/($G$1-1),IF($E240="X",$F240*Y240,0)))))</f>
        <v>0</v>
      </c>
      <c r="O240" s="153">
        <f>IF(AND($D240="C",$E240="H"),-$F240,IF(AND($D240="C",$E240="T"),$F240,0))</f>
        <v>0</v>
      </c>
      <c r="P240" s="152">
        <f>IF($G$1&lt;3,0,IF(AND($D240="C",$E240="H"),$F240,IF(AND($D240="C",NOT($E240="H")),-$F240,IF($G240="C",$F240,IF(AND($E240="B",NOT($D240="C")),$F240/($G$1-1),IF($E240="X",$F240*Z240,0))))))</f>
        <v>0</v>
      </c>
      <c r="Q240" s="153">
        <f>IF(AND($D240="L",$E240="H"),-$F240,IF(AND($D240="L",$E240="T"),$F240,0))</f>
        <v>0</v>
      </c>
      <c r="R240" s="152">
        <f>IF($G$1&lt;4,0,IF(AND($D240="L",$E240="H"),$F240,IF(AND($D240="L",NOT($E240="H")),-$F240,IF($G240="L",$F240,IF(AND($E240="B",NOT($D240="L")),$F240/($G$1-1),IF($E240="X",$F240*AA240,0))))))</f>
        <v>0</v>
      </c>
      <c r="S240" s="153">
        <f>IF(AND($D240="O",$E240="H"),-$F240,IF(AND($D240="O",$E240="T"),$F240,0))</f>
        <v>0</v>
      </c>
      <c r="T240" s="152">
        <f>IF($G$1&lt;5,0,IF(AND($D240="O",$E240="H"),$F240,IF(AND($D240="O",NOT($E240="H")),-$F240,IF($G240="O",$F240,IF(AND($E240="B",NOT($D240="O")),$F240/($G$1-1),IF($E240="X",$F240*AB240,0))))))</f>
        <v>0</v>
      </c>
      <c r="U240" s="153">
        <f>IF(AND($D240="V",$E240="H"),-$F240,IF(AND($D240="V",$E240="T"),$F240,0))</f>
        <v>0</v>
      </c>
      <c r="V240" s="152">
        <f>IF($G$1&lt;6,0,IF(AND($D240="V",$E240="H"),$F240,IF(AND($D240="V",NOT($E240="H")),-$F240,IF($G240="V",$F240,IF(AND($E240="B",NOT($D240="V")),$F240/($G$1-1),IF($E240="X",($F240*AC240)-#REF!,0))))))</f>
        <v>0</v>
      </c>
      <c r="W240" s="154">
        <f>IF(AND(D240="S",E240="H"),1,IF(AND(D240="B",E240="H"),2,IF(AND(D240="G",E240="A"),3,IF(AND(D240="G",E240="D"),4,IF(AND(D240="R",E240="A"),5,IF(AND(D240="R",E240="D"),6,IF(AND(D240="C",E240="A"),7,IF(AND(D240="C",E240="D"),8,IF(AND(D240="L",E240="A"),9,IF(AND(D240="L",E240="D"),10,IF(AND(D240="O",E240="A"),11,IF(AND(D240="O",E240="D"),12,IF(AND(D240="V",E240="A"),13,IF(AND(D240="V",E240="D"),14,0))))))))))))))</f>
        <v>0</v>
      </c>
      <c r="X240" s="155">
        <f>IF(NOT(SUMIF($W$6:$W240,1,$I$6:$I240)=0),(SUMIF($W$6:$W240,3,$F$6:$F240)-SUMIF($AE$6:$AE240,3,$F$6:$F240))/ABS(SUMIF($W$6:$W240,1,$I$6:$I240)),0)</f>
        <v>0</v>
      </c>
      <c r="Y240" s="155">
        <f>IF(NOT(SUMIF($W$6:$W240,1,$I$6:$I240)=0),(SUMIF($W$6:$W240,5,$F$6:$F240)-SUMIF($AE$6:$AE240,5,$F$6:$F240))/ABS(SUMIF($W$6:$W240,1,$I$6:$I240)),0)</f>
        <v>0</v>
      </c>
      <c r="Z240" s="155">
        <f>IF(NOT(SUMIF($W$6:$W240,1,$I$6:$I240)=0),(SUMIF($W$6:$W240,7,$F$6:$F240)-SUMIF($AE$6:$AE240,7,$F$6:$F240))/ABS(SUMIF($W$6:$W240,1,$I$6:$I240)),0)</f>
        <v>0</v>
      </c>
      <c r="AA240" s="155">
        <f>IF(NOT(SUMIF($W$6:$W240,1,$I$6:$I240)=0),(SUMIF($W$6:$W240,9,$F$6:$F240)-SUMIF($AE$6:$AE240,9,$F$6:$F240))/ABS(SUMIF($W$6:$W240,1,$I$6:$I240)),0)</f>
        <v>0</v>
      </c>
      <c r="AB240" s="155">
        <f>IF(NOT(SUMIF($W$6:$W240,1,$I$6:$I240)=0),(SUMIF($W$6:$W240,11,$F$6:$F240)-SUMIF($AE$6:$AE240,11,$F$6:$F240))/ABS(SUMIF($W$6:$W240,1,$I$6:$I240)),0)</f>
        <v>0</v>
      </c>
      <c r="AC240" s="155">
        <f>IF(NOT(SUMIF($W$6:$W240,1,$I$6:$I240)=0),(SUMIF($W$6:$W240,13,$F$6:$F240)-SUMIF($AE$6:$AE240,13,$F$6:$F240))/ABS(SUMIF($W$6:$W240,1,$I$6:$I240)),0)</f>
        <v>0</v>
      </c>
      <c r="AD240" s="155">
        <f>IF(SUM($W$6:$W240)+SUM($AE$6:$AE240)=0,0,1-X240-Y240-Z240-AA240-AB240-AC240)</f>
        <v>0</v>
      </c>
      <c r="AE240" s="156">
        <f>IF(AND($D240="S",$E240="T"),1,IF(AND($D240="B",$E240="A"),2,IF(AND($G240="G",$E240="A"),3,IF(AND($G240="G",$E240="D"),4,IF(AND($G240="R",$E240="A"),5,IF(AND($G240="R",$E240="D"),6,IF(AND($G240="C",$E240="A"),7,IF(AND($G240="C",$E240="D"),8,IF(AND($G240="L",$E240="A"),9,IF(AND($G240="L",$E240="D"),10,IF(AND($G240="O",$E240="A"),11,IF(AND($G240="O",$E240="D"),12,IF(AND($G240="V",$E240="A"),13,IF(AND($G240="V",$E240="D"),14,IF(AND($E240="A",$G240="B"),15,0)))))))))))))))</f>
        <v>0</v>
      </c>
      <c r="AF240" s="157">
        <f>IF(AND(D240="B",E240="H"),A240,IF(AND(G240="B",OR(E240="A",E240="D")),A240,0))</f>
        <v>0</v>
      </c>
    </row>
    <row r="241" ht="12.7" customHeight="1">
      <c r="A241" s="143">
        <f>IF($E241="H",-$F241,IF($E241="T",$F241,IF(AND($E241="A",$G241="B"),$F241,IF(AND(E241="D",G241="B"),F241*0.8,0))))</f>
        <v>0</v>
      </c>
      <c r="B241" s="144">
        <f>$B240-$A241</f>
        <v>0</v>
      </c>
      <c r="C241" s="144">
        <f>IF(OR($E241="Z",AND($E241="H",$D241="B")),$F241,IF(AND($D241="B",$E241="Ü"),-$F241,IF($E241="X",$F241*$AD241,IF(AND(E241="D",G241="B"),F241*0.2,IF(AND(D241="S",E241="H"),$F241*H241/100,0)))))</f>
        <v>0</v>
      </c>
      <c r="D241" s="145"/>
      <c r="E241" s="146"/>
      <c r="F241" s="147">
        <f>IF(AND(D241="G",E241="S"),ROUND(SUM($L$6:$L240)*H241/100,-2),IF(AND(D241="R",E241="S"),ROUND(SUM(N$6:N240)*H241/100,-2),IF(AND(D241="C",E241="S"),ROUND(SUM(P$6:P240)*H241/100,-2),IF(AND(D241="L",E241="S"),ROUND(SUM(R$6:R240)*H241/100,-2),IF(AND(D241="O",E241="S"),ROUND(SUM(T$6:T240)*H241/100,-2),IF(AND(D241="V",E241="S"),ROUND(SUM(V$6:V240)*H241/100,-2),IF(AND(D241="G",E241="Z"),ABS(ROUND(SUM(K$6:K240)*H241/100,-2)),IF(AND(D241="R",E241="Z"),ABS(ROUND(SUM(M$6:M240)*H241/100,-2)),IF(AND(D241="C",E241="Z"),ABS(ROUND(SUM(O$6:O240)*H241/100,-2)),IF(AND(D241="L",E241="Z"),ABS(ROUND(SUM(Q$6:Q240)*H241/100,-2)),IF(AND(D241="O",E241="Z"),ABS(ROUND(SUM(S$6:S240)*H241/100,-2)),IF(AND(D241="V",E241="Z"),ABS(ROUND(SUM(U$6:U240)*H241/100,-2)),IF(E241="X",ABS(ROUND(SUM(I$6:I240)*H241/100,-2)),IF(AND(D241="B",E241="H"),80000,0))))))))))))))</f>
        <v>0</v>
      </c>
      <c r="G241" s="148"/>
      <c r="H241" s="149">
        <f>IF(AND(E240="S"),H239,H240)</f>
        <v>5</v>
      </c>
      <c r="I241" s="144">
        <f>IF(AND($D241="S",$E241="H"),-$F241,IF(AND($D241="S",$E241="T"),$F241,0))</f>
        <v>0</v>
      </c>
      <c r="J241" s="150">
        <f>IF(AND($D241="S",OR($E241="Ü",$E241="T",$E241="A",$E241="D")),-$F241,IF(AND($G241="S",$E241="Ü"),$F241,IF(E241="S",$F241,IF(AND(D241="S",E241="H"),$F241*(100-H241)/100,IF(E241="X",-F241,0)))))</f>
        <v>0</v>
      </c>
      <c r="K241" s="151">
        <f>IF(AND($D241="G",$E241="H"),-$F241,IF(AND($D241="G",$E241="T"),$F241,0))</f>
        <v>0</v>
      </c>
      <c r="L241" s="152">
        <f>IF(AND($D241="G",$E241="H"),$F241,IF(AND($D241="G",NOT($E241="H")),-$F241,IF($G241="G",$F241,IF(AND($E241="B",NOT($D241="G")),$F241/($G$1-1),IF($E241="X",$F241*X241,0)))))</f>
        <v>0</v>
      </c>
      <c r="M241" s="153">
        <f>IF(AND($D241="R",$E241="H"),-$F241,IF(AND($D241="R",$E241="T"),$F241,0))</f>
        <v>0</v>
      </c>
      <c r="N241" s="152">
        <f>IF(AND($D241="R",$E241="H"),$F241,IF(AND($D241="R",NOT($E241="H")),-$F241,IF($G241="R",$F241,IF(AND($E241="B",NOT($D241="R")),$F241/($G$1-1),IF($E241="X",$F241*Y241,0)))))</f>
        <v>0</v>
      </c>
      <c r="O241" s="153">
        <f>IF(AND($D241="C",$E241="H"),-$F241,IF(AND($D241="C",$E241="T"),$F241,0))</f>
        <v>0</v>
      </c>
      <c r="P241" s="152">
        <f>IF($G$1&lt;3,0,IF(AND($D241="C",$E241="H"),$F241,IF(AND($D241="C",NOT($E241="H")),-$F241,IF($G241="C",$F241,IF(AND($E241="B",NOT($D241="C")),$F241/($G$1-1),IF($E241="X",$F241*Z241,0))))))</f>
        <v>0</v>
      </c>
      <c r="Q241" s="153">
        <f>IF(AND($D241="L",$E241="H"),-$F241,IF(AND($D241="L",$E241="T"),$F241,0))</f>
        <v>0</v>
      </c>
      <c r="R241" s="152">
        <f>IF($G$1&lt;4,0,IF(AND($D241="L",$E241="H"),$F241,IF(AND($D241="L",NOT($E241="H")),-$F241,IF($G241="L",$F241,IF(AND($E241="B",NOT($D241="L")),$F241/($G$1-1),IF($E241="X",$F241*AA241,0))))))</f>
        <v>0</v>
      </c>
      <c r="S241" s="153">
        <f>IF(AND($D241="O",$E241="H"),-$F241,IF(AND($D241="O",$E241="T"),$F241,0))</f>
        <v>0</v>
      </c>
      <c r="T241" s="152">
        <f>IF($G$1&lt;5,0,IF(AND($D241="O",$E241="H"),$F241,IF(AND($D241="O",NOT($E241="H")),-$F241,IF($G241="O",$F241,IF(AND($E241="B",NOT($D241="O")),$F241/($G$1-1),IF($E241="X",$F241*AB241,0))))))</f>
        <v>0</v>
      </c>
      <c r="U241" s="153">
        <f>IF(AND($D241="V",$E241="H"),-$F241,IF(AND($D241="V",$E241="T"),$F241,0))</f>
        <v>0</v>
      </c>
      <c r="V241" s="152">
        <f>IF($G$1&lt;6,0,IF(AND($D241="V",$E241="H"),$F241,IF(AND($D241="V",NOT($E241="H")),-$F241,IF($G241="V",$F241,IF(AND($E241="B",NOT($D241="V")),$F241/($G$1-1),IF($E241="X",($F241*AC241)-#REF!,0))))))</f>
        <v>0</v>
      </c>
      <c r="W241" s="158">
        <f>IF(AND(D241="S",E241="H"),1,IF(AND(D241="B",E241="H"),2,IF(AND(D241="G",E241="A"),3,IF(AND(D241="G",E241="D"),4,IF(AND(D241="R",E241="A"),5,IF(AND(D241="R",E241="D"),6,IF(AND(D241="C",E241="A"),7,IF(AND(D241="C",E241="D"),8,IF(AND(D241="L",E241="A"),9,IF(AND(D241="L",E241="D"),10,IF(AND(D241="O",E241="A"),11,IF(AND(D241="O",E241="D"),12,IF(AND(D241="V",E241="A"),13,IF(AND(D241="V",E241="D"),14,0))))))))))))))</f>
        <v>0</v>
      </c>
      <c r="X241" s="159">
        <f>IF(NOT(SUMIF($W$6:$W241,1,$I$6:$I241)=0),(SUMIF($W$6:$W241,3,$F$6:$F241)-SUMIF($AE$6:$AE241,3,$F$6:$F241))/ABS(SUMIF($W$6:$W241,1,$I$6:$I241)),0)</f>
        <v>0</v>
      </c>
      <c r="Y241" s="159">
        <f>IF(NOT(SUMIF($W$6:$W241,1,$I$6:$I241)=0),(SUMIF($W$6:$W241,5,$F$6:$F241)-SUMIF($AE$6:$AE241,5,$F$6:$F241))/ABS(SUMIF($W$6:$W241,1,$I$6:$I241)),0)</f>
        <v>0</v>
      </c>
      <c r="Z241" s="159">
        <f>IF(NOT(SUMIF($W$6:$W241,1,$I$6:$I241)=0),(SUMIF($W$6:$W241,7,$F$6:$F241)-SUMIF($AE$6:$AE241,7,$F$6:$F241))/ABS(SUMIF($W$6:$W241,1,$I$6:$I241)),0)</f>
        <v>0</v>
      </c>
      <c r="AA241" s="159">
        <f>IF(NOT(SUMIF($W$6:$W241,1,$I$6:$I241)=0),(SUMIF($W$6:$W241,9,$F$6:$F241)-SUMIF($AE$6:$AE241,9,$F$6:$F241))/ABS(SUMIF($W$6:$W241,1,$I$6:$I241)),0)</f>
        <v>0</v>
      </c>
      <c r="AB241" s="159">
        <f>IF(NOT(SUMIF($W$6:$W241,1,$I$6:$I241)=0),(SUMIF($W$6:$W241,11,$F$6:$F241)-SUMIF($AE$6:$AE241,11,$F$6:$F241))/ABS(SUMIF($W$6:$W241,1,$I$6:$I241)),0)</f>
        <v>0</v>
      </c>
      <c r="AC241" s="159">
        <f>IF(NOT(SUMIF($W$6:$W241,1,$I$6:$I241)=0),(SUMIF($W$6:$W241,13,$F$6:$F241)-SUMIF($AE$6:$AE241,13,$F$6:$F241))/ABS(SUMIF($W$6:$W241,1,$I$6:$I241)),0)</f>
        <v>0</v>
      </c>
      <c r="AD241" s="159">
        <f>IF(SUM($W$6:$W241)+SUM($AE$6:$AE241)=0,0,1-X241-Y241-Z241-AA241-AB241-AC241)</f>
        <v>0</v>
      </c>
      <c r="AE241" s="160">
        <f>IF(AND($D241="S",$E241="T"),1,IF(AND($D241="B",$E241="A"),2,IF(AND($G241="G",$E241="A"),3,IF(AND($G241="G",$E241="D"),4,IF(AND($G241="R",$E241="A"),5,IF(AND($G241="R",$E241="D"),6,IF(AND($G241="C",$E241="A"),7,IF(AND($G241="C",$E241="D"),8,IF(AND($G241="L",$E241="A"),9,IF(AND($G241="L",$E241="D"),10,IF(AND($G241="O",$E241="A"),11,IF(AND($G241="O",$E241="D"),12,IF(AND($G241="V",$E241="A"),13,IF(AND($G241="V",$E241="D"),14,IF(AND($E241="A",$G241="B"),15,0)))))))))))))))</f>
        <v>0</v>
      </c>
      <c r="AF241" s="161">
        <f>IF(AND(D241="B",E241="H"),A241,IF(AND(G241="B",OR(E241="A",E241="D")),A241,0))</f>
        <v>0</v>
      </c>
    </row>
    <row r="242" ht="12.7" customHeight="1">
      <c r="A242" s="143">
        <f>IF($E242="H",-$F242,IF($E242="T",$F242,IF(AND($E242="A",$G242="B"),$F242,IF(AND(E242="D",G242="B"),F242*0.8,0))))</f>
        <v>0</v>
      </c>
      <c r="B242" s="144">
        <f>$B241-$A242</f>
        <v>0</v>
      </c>
      <c r="C242" s="144">
        <f>IF(OR($E242="Z",AND($E242="H",$D242="B")),$F242,IF(AND($D242="B",$E242="Ü"),-$F242,IF($E242="X",$F242*$AD242,IF(AND(E242="D",G242="B"),F242*0.2,IF(AND(D242="S",E242="H"),$F242*H242/100,0)))))</f>
        <v>0</v>
      </c>
      <c r="D242" s="145"/>
      <c r="E242" s="146"/>
      <c r="F242" s="147">
        <f>IF(AND(D242="G",E242="S"),ROUND(SUM($L$6:$L241)*H242/100,-2),IF(AND(D242="R",E242="S"),ROUND(SUM(N$6:N241)*H242/100,-2),IF(AND(D242="C",E242="S"),ROUND(SUM(P$6:P241)*H242/100,-2),IF(AND(D242="L",E242="S"),ROUND(SUM(R$6:R241)*H242/100,-2),IF(AND(D242="O",E242="S"),ROUND(SUM(T$6:T241)*H242/100,-2),IF(AND(D242="V",E242="S"),ROUND(SUM(V$6:V241)*H242/100,-2),IF(AND(D242="G",E242="Z"),ABS(ROUND(SUM(K$6:K241)*H242/100,-2)),IF(AND(D242="R",E242="Z"),ABS(ROUND(SUM(M$6:M241)*H242/100,-2)),IF(AND(D242="C",E242="Z"),ABS(ROUND(SUM(O$6:O241)*H242/100,-2)),IF(AND(D242="L",E242="Z"),ABS(ROUND(SUM(Q$6:Q241)*H242/100,-2)),IF(AND(D242="O",E242="Z"),ABS(ROUND(SUM(S$6:S241)*H242/100,-2)),IF(AND(D242="V",E242="Z"),ABS(ROUND(SUM(U$6:U241)*H242/100,-2)),IF(E242="X",ABS(ROUND(SUM(I$6:I241)*H242/100,-2)),IF(AND(D242="B",E242="H"),80000,0))))))))))))))</f>
        <v>0</v>
      </c>
      <c r="G242" s="148"/>
      <c r="H242" s="149">
        <f>IF(AND(E241="S"),H240,H241)</f>
        <v>5</v>
      </c>
      <c r="I242" s="144">
        <f>IF(AND($D242="S",$E242="H"),-$F242,IF(AND($D242="S",$E242="T"),$F242,0))</f>
        <v>0</v>
      </c>
      <c r="J242" s="150">
        <f>IF(AND($D242="S",OR($E242="Ü",$E242="T",$E242="A",$E242="D")),-$F242,IF(AND($G242="S",$E242="Ü"),$F242,IF(E242="S",$F242,IF(AND(D242="S",E242="H"),$F242*(100-H242)/100,IF(E242="X",-F242,0)))))</f>
        <v>0</v>
      </c>
      <c r="K242" s="151">
        <f>IF(AND($D242="G",$E242="H"),-$F242,IF(AND($D242="G",$E242="T"),$F242,0))</f>
        <v>0</v>
      </c>
      <c r="L242" s="152">
        <f>IF(AND($D242="G",$E242="H"),$F242,IF(AND($D242="G",NOT($E242="H")),-$F242,IF($G242="G",$F242,IF(AND($E242="B",NOT($D242="G")),$F242/($G$1-1),IF($E242="X",$F242*X242,0)))))</f>
        <v>0</v>
      </c>
      <c r="M242" s="153">
        <f>IF(AND($D242="R",$E242="H"),-$F242,IF(AND($D242="R",$E242="T"),$F242,0))</f>
        <v>0</v>
      </c>
      <c r="N242" s="152">
        <f>IF(AND($D242="R",$E242="H"),$F242,IF(AND($D242="R",NOT($E242="H")),-$F242,IF($G242="R",$F242,IF(AND($E242="B",NOT($D242="R")),$F242/($G$1-1),IF($E242="X",$F242*Y242,0)))))</f>
        <v>0</v>
      </c>
      <c r="O242" s="153">
        <f>IF(AND($D242="C",$E242="H"),-$F242,IF(AND($D242="C",$E242="T"),$F242,0))</f>
        <v>0</v>
      </c>
      <c r="P242" s="152">
        <f>IF($G$1&lt;3,0,IF(AND($D242="C",$E242="H"),$F242,IF(AND($D242="C",NOT($E242="H")),-$F242,IF($G242="C",$F242,IF(AND($E242="B",NOT($D242="C")),$F242/($G$1-1),IF($E242="X",$F242*Z242,0))))))</f>
        <v>0</v>
      </c>
      <c r="Q242" s="153">
        <f>IF(AND($D242="L",$E242="H"),-$F242,IF(AND($D242="L",$E242="T"),$F242,0))</f>
        <v>0</v>
      </c>
      <c r="R242" s="152">
        <f>IF($G$1&lt;4,0,IF(AND($D242="L",$E242="H"),$F242,IF(AND($D242="L",NOT($E242="H")),-$F242,IF($G242="L",$F242,IF(AND($E242="B",NOT($D242="L")),$F242/($G$1-1),IF($E242="X",$F242*AA242,0))))))</f>
        <v>0</v>
      </c>
      <c r="S242" s="153">
        <f>IF(AND($D242="O",$E242="H"),-$F242,IF(AND($D242="O",$E242="T"),$F242,0))</f>
        <v>0</v>
      </c>
      <c r="T242" s="152">
        <f>IF($G$1&lt;5,0,IF(AND($D242="O",$E242="H"),$F242,IF(AND($D242="O",NOT($E242="H")),-$F242,IF($G242="O",$F242,IF(AND($E242="B",NOT($D242="O")),$F242/($G$1-1),IF($E242="X",$F242*AB242,0))))))</f>
        <v>0</v>
      </c>
      <c r="U242" s="153">
        <f>IF(AND($D242="V",$E242="H"),-$F242,IF(AND($D242="V",$E242="T"),$F242,0))</f>
        <v>0</v>
      </c>
      <c r="V242" s="152">
        <f>IF($G$1&lt;6,0,IF(AND($D242="V",$E242="H"),$F242,IF(AND($D242="V",NOT($E242="H")),-$F242,IF($G242="V",$F242,IF(AND($E242="B",NOT($D242="V")),$F242/($G$1-1),IF($E242="X",($F242*AC242)-#REF!,0))))))</f>
        <v>0</v>
      </c>
      <c r="W242" s="154">
        <f>IF(AND(D242="S",E242="H"),1,IF(AND(D242="B",E242="H"),2,IF(AND(D242="G",E242="A"),3,IF(AND(D242="G",E242="D"),4,IF(AND(D242="R",E242="A"),5,IF(AND(D242="R",E242="D"),6,IF(AND(D242="C",E242="A"),7,IF(AND(D242="C",E242="D"),8,IF(AND(D242="L",E242="A"),9,IF(AND(D242="L",E242="D"),10,IF(AND(D242="O",E242="A"),11,IF(AND(D242="O",E242="D"),12,IF(AND(D242="V",E242="A"),13,IF(AND(D242="V",E242="D"),14,0))))))))))))))</f>
        <v>0</v>
      </c>
      <c r="X242" s="155">
        <f>IF(NOT(SUMIF($W$6:$W242,1,$I$6:$I242)=0),(SUMIF($W$6:$W242,3,$F$6:$F242)-SUMIF($AE$6:$AE242,3,$F$6:$F242))/ABS(SUMIF($W$6:$W242,1,$I$6:$I242)),0)</f>
        <v>0</v>
      </c>
      <c r="Y242" s="155">
        <f>IF(NOT(SUMIF($W$6:$W242,1,$I$6:$I242)=0),(SUMIF($W$6:$W242,5,$F$6:$F242)-SUMIF($AE$6:$AE242,5,$F$6:$F242))/ABS(SUMIF($W$6:$W242,1,$I$6:$I242)),0)</f>
        <v>0</v>
      </c>
      <c r="Z242" s="155">
        <f>IF(NOT(SUMIF($W$6:$W242,1,$I$6:$I242)=0),(SUMIF($W$6:$W242,7,$F$6:$F242)-SUMIF($AE$6:$AE242,7,$F$6:$F242))/ABS(SUMIF($W$6:$W242,1,$I$6:$I242)),0)</f>
        <v>0</v>
      </c>
      <c r="AA242" s="155">
        <f>IF(NOT(SUMIF($W$6:$W242,1,$I$6:$I242)=0),(SUMIF($W$6:$W242,9,$F$6:$F242)-SUMIF($AE$6:$AE242,9,$F$6:$F242))/ABS(SUMIF($W$6:$W242,1,$I$6:$I242)),0)</f>
        <v>0</v>
      </c>
      <c r="AB242" s="155">
        <f>IF(NOT(SUMIF($W$6:$W242,1,$I$6:$I242)=0),(SUMIF($W$6:$W242,11,$F$6:$F242)-SUMIF($AE$6:$AE242,11,$F$6:$F242))/ABS(SUMIF($W$6:$W242,1,$I$6:$I242)),0)</f>
        <v>0</v>
      </c>
      <c r="AC242" s="155">
        <f>IF(NOT(SUMIF($W$6:$W242,1,$I$6:$I242)=0),(SUMIF($W$6:$W242,13,$F$6:$F242)-SUMIF($AE$6:$AE242,13,$F$6:$F242))/ABS(SUMIF($W$6:$W242,1,$I$6:$I242)),0)</f>
        <v>0</v>
      </c>
      <c r="AD242" s="155">
        <f>IF(SUM($W$6:$W242)+SUM($AE$6:$AE242)=0,0,1-X242-Y242-Z242-AA242-AB242-AC242)</f>
        <v>0</v>
      </c>
      <c r="AE242" s="156">
        <f>IF(AND($D242="S",$E242="T"),1,IF(AND($D242="B",$E242="A"),2,IF(AND($G242="G",$E242="A"),3,IF(AND($G242="G",$E242="D"),4,IF(AND($G242="R",$E242="A"),5,IF(AND($G242="R",$E242="D"),6,IF(AND($G242="C",$E242="A"),7,IF(AND($G242="C",$E242="D"),8,IF(AND($G242="L",$E242="A"),9,IF(AND($G242="L",$E242="D"),10,IF(AND($G242="O",$E242="A"),11,IF(AND($G242="O",$E242="D"),12,IF(AND($G242="V",$E242="A"),13,IF(AND($G242="V",$E242="D"),14,IF(AND($E242="A",$G242="B"),15,0)))))))))))))))</f>
        <v>0</v>
      </c>
      <c r="AF242" s="157">
        <f>IF(AND(D242="B",E242="H"),A242,IF(AND(G242="B",OR(E242="A",E242="D")),A242,0))</f>
        <v>0</v>
      </c>
    </row>
    <row r="243" ht="12.7" customHeight="1">
      <c r="A243" s="143">
        <f>IF($E243="H",-$F243,IF($E243="T",$F243,IF(AND($E243="A",$G243="B"),$F243,IF(AND(E243="D",G243="B"),F243*0.8,0))))</f>
        <v>0</v>
      </c>
      <c r="B243" s="144">
        <f>$B242-$A243</f>
        <v>0</v>
      </c>
      <c r="C243" s="144">
        <f>IF(OR($E243="Z",AND($E243="H",$D243="B")),$F243,IF(AND($D243="B",$E243="Ü"),-$F243,IF($E243="X",$F243*$AD243,IF(AND(E243="D",G243="B"),F243*0.2,IF(AND(D243="S",E243="H"),$F243*H243/100,0)))))</f>
        <v>0</v>
      </c>
      <c r="D243" s="145"/>
      <c r="E243" s="146"/>
      <c r="F243" s="147">
        <f>IF(AND(D243="G",E243="S"),ROUND(SUM($L$6:$L242)*H243/100,-2),IF(AND(D243="R",E243="S"),ROUND(SUM(N$6:N242)*H243/100,-2),IF(AND(D243="C",E243="S"),ROUND(SUM(P$6:P242)*H243/100,-2),IF(AND(D243="L",E243="S"),ROUND(SUM(R$6:R242)*H243/100,-2),IF(AND(D243="O",E243="S"),ROUND(SUM(T$6:T242)*H243/100,-2),IF(AND(D243="V",E243="S"),ROUND(SUM(V$6:V242)*H243/100,-2),IF(AND(D243="G",E243="Z"),ABS(ROUND(SUM(K$6:K242)*H243/100,-2)),IF(AND(D243="R",E243="Z"),ABS(ROUND(SUM(M$6:M242)*H243/100,-2)),IF(AND(D243="C",E243="Z"),ABS(ROUND(SUM(O$6:O242)*H243/100,-2)),IF(AND(D243="L",E243="Z"),ABS(ROUND(SUM(Q$6:Q242)*H243/100,-2)),IF(AND(D243="O",E243="Z"),ABS(ROUND(SUM(S$6:S242)*H243/100,-2)),IF(AND(D243="V",E243="Z"),ABS(ROUND(SUM(U$6:U242)*H243/100,-2)),IF(E243="X",ABS(ROUND(SUM(I$6:I242)*H243/100,-2)),IF(AND(D243="B",E243="H"),80000,0))))))))))))))</f>
        <v>0</v>
      </c>
      <c r="G243" s="148"/>
      <c r="H243" s="149">
        <f>IF(AND(E242="S"),H241,H242)</f>
        <v>5</v>
      </c>
      <c r="I243" s="144">
        <f>IF(AND($D243="S",$E243="H"),-$F243,IF(AND($D243="S",$E243="T"),$F243,0))</f>
        <v>0</v>
      </c>
      <c r="J243" s="150">
        <f>IF(AND($D243="S",OR($E243="Ü",$E243="T",$E243="A",$E243="D")),-$F243,IF(AND($G243="S",$E243="Ü"),$F243,IF(E243="S",$F243,IF(AND(D243="S",E243="H"),$F243*(100-H243)/100,IF(E243="X",-F243,0)))))</f>
        <v>0</v>
      </c>
      <c r="K243" s="151">
        <f>IF(AND($D243="G",$E243="H"),-$F243,IF(AND($D243="G",$E243="T"),$F243,0))</f>
        <v>0</v>
      </c>
      <c r="L243" s="152">
        <f>IF(AND($D243="G",$E243="H"),$F243,IF(AND($D243="G",NOT($E243="H")),-$F243,IF($G243="G",$F243,IF(AND($E243="B",NOT($D243="G")),$F243/($G$1-1),IF($E243="X",$F243*X243,0)))))</f>
        <v>0</v>
      </c>
      <c r="M243" s="153">
        <f>IF(AND($D243="R",$E243="H"),-$F243,IF(AND($D243="R",$E243="T"),$F243,0))</f>
        <v>0</v>
      </c>
      <c r="N243" s="152">
        <f>IF(AND($D243="R",$E243="H"),$F243,IF(AND($D243="R",NOT($E243="H")),-$F243,IF($G243="R",$F243,IF(AND($E243="B",NOT($D243="R")),$F243/($G$1-1),IF($E243="X",$F243*Y243,0)))))</f>
        <v>0</v>
      </c>
      <c r="O243" s="153">
        <f>IF(AND($D243="C",$E243="H"),-$F243,IF(AND($D243="C",$E243="T"),$F243,0))</f>
        <v>0</v>
      </c>
      <c r="P243" s="152">
        <f>IF($G$1&lt;3,0,IF(AND($D243="C",$E243="H"),$F243,IF(AND($D243="C",NOT($E243="H")),-$F243,IF($G243="C",$F243,IF(AND($E243="B",NOT($D243="C")),$F243/($G$1-1),IF($E243="X",$F243*Z243,0))))))</f>
        <v>0</v>
      </c>
      <c r="Q243" s="153">
        <f>IF(AND($D243="L",$E243="H"),-$F243,IF(AND($D243="L",$E243="T"),$F243,0))</f>
        <v>0</v>
      </c>
      <c r="R243" s="152">
        <f>IF($G$1&lt;4,0,IF(AND($D243="L",$E243="H"),$F243,IF(AND($D243="L",NOT($E243="H")),-$F243,IF($G243="L",$F243,IF(AND($E243="B",NOT($D243="L")),$F243/($G$1-1),IF($E243="X",$F243*AA243,0))))))</f>
        <v>0</v>
      </c>
      <c r="S243" s="153">
        <f>IF(AND($D243="O",$E243="H"),-$F243,IF(AND($D243="O",$E243="T"),$F243,0))</f>
        <v>0</v>
      </c>
      <c r="T243" s="152">
        <f>IF($G$1&lt;5,0,IF(AND($D243="O",$E243="H"),$F243,IF(AND($D243="O",NOT($E243="H")),-$F243,IF($G243="O",$F243,IF(AND($E243="B",NOT($D243="O")),$F243/($G$1-1),IF($E243="X",$F243*AB243,0))))))</f>
        <v>0</v>
      </c>
      <c r="U243" s="153">
        <f>IF(AND($D243="V",$E243="H"),-$F243,IF(AND($D243="V",$E243="T"),$F243,0))</f>
        <v>0</v>
      </c>
      <c r="V243" s="152">
        <f>IF($G$1&lt;6,0,IF(AND($D243="V",$E243="H"),$F243,IF(AND($D243="V",NOT($E243="H")),-$F243,IF($G243="V",$F243,IF(AND($E243="B",NOT($D243="V")),$F243/($G$1-1),IF($E243="X",($F243*AC243)-#REF!,0))))))</f>
        <v>0</v>
      </c>
      <c r="W243" s="158">
        <f>IF(AND(D243="S",E243="H"),1,IF(AND(D243="B",E243="H"),2,IF(AND(D243="G",E243="A"),3,IF(AND(D243="G",E243="D"),4,IF(AND(D243="R",E243="A"),5,IF(AND(D243="R",E243="D"),6,IF(AND(D243="C",E243="A"),7,IF(AND(D243="C",E243="D"),8,IF(AND(D243="L",E243="A"),9,IF(AND(D243="L",E243="D"),10,IF(AND(D243="O",E243="A"),11,IF(AND(D243="O",E243="D"),12,IF(AND(D243="V",E243="A"),13,IF(AND(D243="V",E243="D"),14,0))))))))))))))</f>
        <v>0</v>
      </c>
      <c r="X243" s="159">
        <f>IF(NOT(SUMIF($W$6:$W243,1,$I$6:$I243)=0),(SUMIF($W$6:$W243,3,$F$6:$F243)-SUMIF($AE$6:$AE243,3,$F$6:$F243))/ABS(SUMIF($W$6:$W243,1,$I$6:$I243)),0)</f>
        <v>0</v>
      </c>
      <c r="Y243" s="159">
        <f>IF(NOT(SUMIF($W$6:$W243,1,$I$6:$I243)=0),(SUMIF($W$6:$W243,5,$F$6:$F243)-SUMIF($AE$6:$AE243,5,$F$6:$F243))/ABS(SUMIF($W$6:$W243,1,$I$6:$I243)),0)</f>
        <v>0</v>
      </c>
      <c r="Z243" s="159">
        <f>IF(NOT(SUMIF($W$6:$W243,1,$I$6:$I243)=0),(SUMIF($W$6:$W243,7,$F$6:$F243)-SUMIF($AE$6:$AE243,7,$F$6:$F243))/ABS(SUMIF($W$6:$W243,1,$I$6:$I243)),0)</f>
        <v>0</v>
      </c>
      <c r="AA243" s="159">
        <f>IF(NOT(SUMIF($W$6:$W243,1,$I$6:$I243)=0),(SUMIF($W$6:$W243,9,$F$6:$F243)-SUMIF($AE$6:$AE243,9,$F$6:$F243))/ABS(SUMIF($W$6:$W243,1,$I$6:$I243)),0)</f>
        <v>0</v>
      </c>
      <c r="AB243" s="159">
        <f>IF(NOT(SUMIF($W$6:$W243,1,$I$6:$I243)=0),(SUMIF($W$6:$W243,11,$F$6:$F243)-SUMIF($AE$6:$AE243,11,$F$6:$F243))/ABS(SUMIF($W$6:$W243,1,$I$6:$I243)),0)</f>
        <v>0</v>
      </c>
      <c r="AC243" s="159">
        <f>IF(NOT(SUMIF($W$6:$W243,1,$I$6:$I243)=0),(SUMIF($W$6:$W243,13,$F$6:$F243)-SUMIF($AE$6:$AE243,13,$F$6:$F243))/ABS(SUMIF($W$6:$W243,1,$I$6:$I243)),0)</f>
        <v>0</v>
      </c>
      <c r="AD243" s="159">
        <f>IF(SUM($W$6:$W243)+SUM($AE$6:$AE243)=0,0,1-X243-Y243-Z243-AA243-AB243-AC243)</f>
        <v>0</v>
      </c>
      <c r="AE243" s="160">
        <f>IF(AND($D243="S",$E243="T"),1,IF(AND($D243="B",$E243="A"),2,IF(AND($G243="G",$E243="A"),3,IF(AND($G243="G",$E243="D"),4,IF(AND($G243="R",$E243="A"),5,IF(AND($G243="R",$E243="D"),6,IF(AND($G243="C",$E243="A"),7,IF(AND($G243="C",$E243="D"),8,IF(AND($G243="L",$E243="A"),9,IF(AND($G243="L",$E243="D"),10,IF(AND($G243="O",$E243="A"),11,IF(AND($G243="O",$E243="D"),12,IF(AND($G243="V",$E243="A"),13,IF(AND($G243="V",$E243="D"),14,IF(AND($E243="A",$G243="B"),15,0)))))))))))))))</f>
        <v>0</v>
      </c>
      <c r="AF243" s="161">
        <f>IF(AND(D243="B",E243="H"),A243,IF(AND(G243="B",OR(E243="A",E243="D")),A243,0))</f>
        <v>0</v>
      </c>
    </row>
    <row r="244" ht="12.7" customHeight="1">
      <c r="A244" s="143">
        <f>IF($E244="H",-$F244,IF($E244="T",$F244,IF(AND($E244="A",$G244="B"),$F244,IF(AND(E244="D",G244="B"),F244*0.8,0))))</f>
        <v>0</v>
      </c>
      <c r="B244" s="144">
        <f>$B243-$A244</f>
        <v>0</v>
      </c>
      <c r="C244" s="144">
        <f>IF(OR($E244="Z",AND($E244="H",$D244="B")),$F244,IF(AND($D244="B",$E244="Ü"),-$F244,IF($E244="X",$F244*$AD244,IF(AND(E244="D",G244="B"),F244*0.2,IF(AND(D244="S",E244="H"),$F244*H244/100,0)))))</f>
        <v>0</v>
      </c>
      <c r="D244" s="145"/>
      <c r="E244" s="146"/>
      <c r="F244" s="147">
        <f>IF(AND(D244="G",E244="S"),ROUND(SUM($L$6:$L243)*H244/100,-2),IF(AND(D244="R",E244="S"),ROUND(SUM(N$6:N243)*H244/100,-2),IF(AND(D244="C",E244="S"),ROUND(SUM(P$6:P243)*H244/100,-2),IF(AND(D244="L",E244="S"),ROUND(SUM(R$6:R243)*H244/100,-2),IF(AND(D244="O",E244="S"),ROUND(SUM(T$6:T243)*H244/100,-2),IF(AND(D244="V",E244="S"),ROUND(SUM(V$6:V243)*H244/100,-2),IF(AND(D244="G",E244="Z"),ABS(ROUND(SUM(K$6:K243)*H244/100,-2)),IF(AND(D244="R",E244="Z"),ABS(ROUND(SUM(M$6:M243)*H244/100,-2)),IF(AND(D244="C",E244="Z"),ABS(ROUND(SUM(O$6:O243)*H244/100,-2)),IF(AND(D244="L",E244="Z"),ABS(ROUND(SUM(Q$6:Q243)*H244/100,-2)),IF(AND(D244="O",E244="Z"),ABS(ROUND(SUM(S$6:S243)*H244/100,-2)),IF(AND(D244="V",E244="Z"),ABS(ROUND(SUM(U$6:U243)*H244/100,-2)),IF(E244="X",ABS(ROUND(SUM(I$6:I243)*H244/100,-2)),IF(AND(D244="B",E244="H"),80000,0))))))))))))))</f>
        <v>0</v>
      </c>
      <c r="G244" s="148"/>
      <c r="H244" s="149">
        <f>IF(AND(E243="S"),H242,H243)</f>
        <v>5</v>
      </c>
      <c r="I244" s="144">
        <f>IF(AND($D244="S",$E244="H"),-$F244,IF(AND($D244="S",$E244="T"),$F244,0))</f>
        <v>0</v>
      </c>
      <c r="J244" s="150">
        <f>IF(AND($D244="S",OR($E244="Ü",$E244="T",$E244="A",$E244="D")),-$F244,IF(AND($G244="S",$E244="Ü"),$F244,IF(E244="S",$F244,IF(AND(D244="S",E244="H"),$F244*(100-H244)/100,IF(E244="X",-F244,0)))))</f>
        <v>0</v>
      </c>
      <c r="K244" s="151">
        <f>IF(AND($D244="G",$E244="H"),-$F244,IF(AND($D244="G",$E244="T"),$F244,0))</f>
        <v>0</v>
      </c>
      <c r="L244" s="152">
        <f>IF(AND($D244="G",$E244="H"),$F244,IF(AND($D244="G",NOT($E244="H")),-$F244,IF($G244="G",$F244,IF(AND($E244="B",NOT($D244="G")),$F244/($G$1-1),IF($E244="X",$F244*X244,0)))))</f>
        <v>0</v>
      </c>
      <c r="M244" s="153">
        <f>IF(AND($D244="R",$E244="H"),-$F244,IF(AND($D244="R",$E244="T"),$F244,0))</f>
        <v>0</v>
      </c>
      <c r="N244" s="152">
        <f>IF(AND($D244="R",$E244="H"),$F244,IF(AND($D244="R",NOT($E244="H")),-$F244,IF($G244="R",$F244,IF(AND($E244="B",NOT($D244="R")),$F244/($G$1-1),IF($E244="X",$F244*Y244,0)))))</f>
        <v>0</v>
      </c>
      <c r="O244" s="153">
        <f>IF(AND($D244="C",$E244="H"),-$F244,IF(AND($D244="C",$E244="T"),$F244,0))</f>
        <v>0</v>
      </c>
      <c r="P244" s="152">
        <f>IF($G$1&lt;3,0,IF(AND($D244="C",$E244="H"),$F244,IF(AND($D244="C",NOT($E244="H")),-$F244,IF($G244="C",$F244,IF(AND($E244="B",NOT($D244="C")),$F244/($G$1-1),IF($E244="X",$F244*Z244,0))))))</f>
        <v>0</v>
      </c>
      <c r="Q244" s="153">
        <f>IF(AND($D244="L",$E244="H"),-$F244,IF(AND($D244="L",$E244="T"),$F244,0))</f>
        <v>0</v>
      </c>
      <c r="R244" s="152">
        <f>IF($G$1&lt;4,0,IF(AND($D244="L",$E244="H"),$F244,IF(AND($D244="L",NOT($E244="H")),-$F244,IF($G244="L",$F244,IF(AND($E244="B",NOT($D244="L")),$F244/($G$1-1),IF($E244="X",$F244*AA244,0))))))</f>
        <v>0</v>
      </c>
      <c r="S244" s="153">
        <f>IF(AND($D244="O",$E244="H"),-$F244,IF(AND($D244="O",$E244="T"),$F244,0))</f>
        <v>0</v>
      </c>
      <c r="T244" s="152">
        <f>IF($G$1&lt;5,0,IF(AND($D244="O",$E244="H"),$F244,IF(AND($D244="O",NOT($E244="H")),-$F244,IF($G244="O",$F244,IF(AND($E244="B",NOT($D244="O")),$F244/($G$1-1),IF($E244="X",$F244*AB244,0))))))</f>
        <v>0</v>
      </c>
      <c r="U244" s="153">
        <f>IF(AND($D244="V",$E244="H"),-$F244,IF(AND($D244="V",$E244="T"),$F244,0))</f>
        <v>0</v>
      </c>
      <c r="V244" s="152">
        <f>IF($G$1&lt;6,0,IF(AND($D244="V",$E244="H"),$F244,IF(AND($D244="V",NOT($E244="H")),-$F244,IF($G244="V",$F244,IF(AND($E244="B",NOT($D244="V")),$F244/($G$1-1),IF($E244="X",($F244*AC244)-#REF!,0))))))</f>
        <v>0</v>
      </c>
      <c r="W244" s="154">
        <f>IF(AND(D244="S",E244="H"),1,IF(AND(D244="B",E244="H"),2,IF(AND(D244="G",E244="A"),3,IF(AND(D244="G",E244="D"),4,IF(AND(D244="R",E244="A"),5,IF(AND(D244="R",E244="D"),6,IF(AND(D244="C",E244="A"),7,IF(AND(D244="C",E244="D"),8,IF(AND(D244="L",E244="A"),9,IF(AND(D244="L",E244="D"),10,IF(AND(D244="O",E244="A"),11,IF(AND(D244="O",E244="D"),12,IF(AND(D244="V",E244="A"),13,IF(AND(D244="V",E244="D"),14,0))))))))))))))</f>
        <v>0</v>
      </c>
      <c r="X244" s="155">
        <f>IF(NOT(SUMIF($W$6:$W244,1,$I$6:$I244)=0),(SUMIF($W$6:$W244,3,$F$6:$F244)-SUMIF($AE$6:$AE244,3,$F$6:$F244))/ABS(SUMIF($W$6:$W244,1,$I$6:$I244)),0)</f>
        <v>0</v>
      </c>
      <c r="Y244" s="155">
        <f>IF(NOT(SUMIF($W$6:$W244,1,$I$6:$I244)=0),(SUMIF($W$6:$W244,5,$F$6:$F244)-SUMIF($AE$6:$AE244,5,$F$6:$F244))/ABS(SUMIF($W$6:$W244,1,$I$6:$I244)),0)</f>
        <v>0</v>
      </c>
      <c r="Z244" s="155">
        <f>IF(NOT(SUMIF($W$6:$W244,1,$I$6:$I244)=0),(SUMIF($W$6:$W244,7,$F$6:$F244)-SUMIF($AE$6:$AE244,7,$F$6:$F244))/ABS(SUMIF($W$6:$W244,1,$I$6:$I244)),0)</f>
        <v>0</v>
      </c>
      <c r="AA244" s="155">
        <f>IF(NOT(SUMIF($W$6:$W244,1,$I$6:$I244)=0),(SUMIF($W$6:$W244,9,$F$6:$F244)-SUMIF($AE$6:$AE244,9,$F$6:$F244))/ABS(SUMIF($W$6:$W244,1,$I$6:$I244)),0)</f>
        <v>0</v>
      </c>
      <c r="AB244" s="155">
        <f>IF(NOT(SUMIF($W$6:$W244,1,$I$6:$I244)=0),(SUMIF($W$6:$W244,11,$F$6:$F244)-SUMIF($AE$6:$AE244,11,$F$6:$F244))/ABS(SUMIF($W$6:$W244,1,$I$6:$I244)),0)</f>
        <v>0</v>
      </c>
      <c r="AC244" s="155">
        <f>IF(NOT(SUMIF($W$6:$W244,1,$I$6:$I244)=0),(SUMIF($W$6:$W244,13,$F$6:$F244)-SUMIF($AE$6:$AE244,13,$F$6:$F244))/ABS(SUMIF($W$6:$W244,1,$I$6:$I244)),0)</f>
        <v>0</v>
      </c>
      <c r="AD244" s="155">
        <f>IF(SUM($W$6:$W244)+SUM($AE$6:$AE244)=0,0,1-X244-Y244-Z244-AA244-AB244-AC244)</f>
        <v>0</v>
      </c>
      <c r="AE244" s="156">
        <f>IF(AND($D244="S",$E244="T"),1,IF(AND($D244="B",$E244="A"),2,IF(AND($G244="G",$E244="A"),3,IF(AND($G244="G",$E244="D"),4,IF(AND($G244="R",$E244="A"),5,IF(AND($G244="R",$E244="D"),6,IF(AND($G244="C",$E244="A"),7,IF(AND($G244="C",$E244="D"),8,IF(AND($G244="L",$E244="A"),9,IF(AND($G244="L",$E244="D"),10,IF(AND($G244="O",$E244="A"),11,IF(AND($G244="O",$E244="D"),12,IF(AND($G244="V",$E244="A"),13,IF(AND($G244="V",$E244="D"),14,IF(AND($E244="A",$G244="B"),15,0)))))))))))))))</f>
        <v>0</v>
      </c>
      <c r="AF244" s="157">
        <f>IF(AND(D244="B",E244="H"),A244,IF(AND(G244="B",OR(E244="A",E244="D")),A244,0))</f>
        <v>0</v>
      </c>
    </row>
    <row r="245" ht="12.7" customHeight="1">
      <c r="A245" s="143">
        <f>IF($E245="H",-$F245,IF($E245="T",$F245,IF(AND($E245="A",$G245="B"),$F245,IF(AND(E245="D",G245="B"),F245*0.8,0))))</f>
        <v>0</v>
      </c>
      <c r="B245" s="144">
        <f>$B244-$A245</f>
        <v>0</v>
      </c>
      <c r="C245" s="144">
        <f>IF(OR($E245="Z",AND($E245="H",$D245="B")),$F245,IF(AND($D245="B",$E245="Ü"),-$F245,IF($E245="X",$F245*$AD245,IF(AND(E245="D",G245="B"),F245*0.2,IF(AND(D245="S",E245="H"),$F245*H245/100,0)))))</f>
        <v>0</v>
      </c>
      <c r="D245" s="145"/>
      <c r="E245" s="146"/>
      <c r="F245" s="147">
        <f>IF(AND(D245="G",E245="S"),ROUND(SUM($L$6:$L244)*H245/100,-2),IF(AND(D245="R",E245="S"),ROUND(SUM(N$6:N244)*H245/100,-2),IF(AND(D245="C",E245="S"),ROUND(SUM(P$6:P244)*H245/100,-2),IF(AND(D245="L",E245="S"),ROUND(SUM(R$6:R244)*H245/100,-2),IF(AND(D245="O",E245="S"),ROUND(SUM(T$6:T244)*H245/100,-2),IF(AND(D245="V",E245="S"),ROUND(SUM(V$6:V244)*H245/100,-2),IF(AND(D245="G",E245="Z"),ABS(ROUND(SUM(K$6:K244)*H245/100,-2)),IF(AND(D245="R",E245="Z"),ABS(ROUND(SUM(M$6:M244)*H245/100,-2)),IF(AND(D245="C",E245="Z"),ABS(ROUND(SUM(O$6:O244)*H245/100,-2)),IF(AND(D245="L",E245="Z"),ABS(ROUND(SUM(Q$6:Q244)*H245/100,-2)),IF(AND(D245="O",E245="Z"),ABS(ROUND(SUM(S$6:S244)*H245/100,-2)),IF(AND(D245="V",E245="Z"),ABS(ROUND(SUM(U$6:U244)*H245/100,-2)),IF(E245="X",ABS(ROUND(SUM(I$6:I244)*H245/100,-2)),IF(AND(D245="B",E245="H"),80000,0))))))))))))))</f>
        <v>0</v>
      </c>
      <c r="G245" s="148"/>
      <c r="H245" s="149">
        <f>IF(AND(E244="S"),H243,H244)</f>
        <v>5</v>
      </c>
      <c r="I245" s="144">
        <f>IF(AND($D245="S",$E245="H"),-$F245,IF(AND($D245="S",$E245="T"),$F245,0))</f>
        <v>0</v>
      </c>
      <c r="J245" s="150">
        <f>IF(AND($D245="S",OR($E245="Ü",$E245="T",$E245="A",$E245="D")),-$F245,IF(AND($G245="S",$E245="Ü"),$F245,IF(E245="S",$F245,IF(AND(D245="S",E245="H"),$F245*(100-H245)/100,IF(E245="X",-F245,0)))))</f>
        <v>0</v>
      </c>
      <c r="K245" s="151">
        <f>IF(AND($D245="G",$E245="H"),-$F245,IF(AND($D245="G",$E245="T"),$F245,0))</f>
        <v>0</v>
      </c>
      <c r="L245" s="152">
        <f>IF(AND($D245="G",$E245="H"),$F245,IF(AND($D245="G",NOT($E245="H")),-$F245,IF($G245="G",$F245,IF(AND($E245="B",NOT($D245="G")),$F245/($G$1-1),IF($E245="X",$F245*X245,0)))))</f>
        <v>0</v>
      </c>
      <c r="M245" s="153">
        <f>IF(AND($D245="R",$E245="H"),-$F245,IF(AND($D245="R",$E245="T"),$F245,0))</f>
        <v>0</v>
      </c>
      <c r="N245" s="152">
        <f>IF(AND($D245="R",$E245="H"),$F245,IF(AND($D245="R",NOT($E245="H")),-$F245,IF($G245="R",$F245,IF(AND($E245="B",NOT($D245="R")),$F245/($G$1-1),IF($E245="X",$F245*Y245,0)))))</f>
        <v>0</v>
      </c>
      <c r="O245" s="153">
        <f>IF(AND($D245="C",$E245="H"),-$F245,IF(AND($D245="C",$E245="T"),$F245,0))</f>
        <v>0</v>
      </c>
      <c r="P245" s="152">
        <f>IF($G$1&lt;3,0,IF(AND($D245="C",$E245="H"),$F245,IF(AND($D245="C",NOT($E245="H")),-$F245,IF($G245="C",$F245,IF(AND($E245="B",NOT($D245="C")),$F245/($G$1-1),IF($E245="X",$F245*Z245,0))))))</f>
        <v>0</v>
      </c>
      <c r="Q245" s="153">
        <f>IF(AND($D245="L",$E245="H"),-$F245,IF(AND($D245="L",$E245="T"),$F245,0))</f>
        <v>0</v>
      </c>
      <c r="R245" s="152">
        <f>IF($G$1&lt;4,0,IF(AND($D245="L",$E245="H"),$F245,IF(AND($D245="L",NOT($E245="H")),-$F245,IF($G245="L",$F245,IF(AND($E245="B",NOT($D245="L")),$F245/($G$1-1),IF($E245="X",$F245*AA245,0))))))</f>
        <v>0</v>
      </c>
      <c r="S245" s="153">
        <f>IF(AND($D245="O",$E245="H"),-$F245,IF(AND($D245="O",$E245="T"),$F245,0))</f>
        <v>0</v>
      </c>
      <c r="T245" s="152">
        <f>IF($G$1&lt;5,0,IF(AND($D245="O",$E245="H"),$F245,IF(AND($D245="O",NOT($E245="H")),-$F245,IF($G245="O",$F245,IF(AND($E245="B",NOT($D245="O")),$F245/($G$1-1),IF($E245="X",$F245*AB245,0))))))</f>
        <v>0</v>
      </c>
      <c r="U245" s="153">
        <f>IF(AND($D245="V",$E245="H"),-$F245,IF(AND($D245="V",$E245="T"),$F245,0))</f>
        <v>0</v>
      </c>
      <c r="V245" s="152">
        <f>IF($G$1&lt;6,0,IF(AND($D245="V",$E245="H"),$F245,IF(AND($D245="V",NOT($E245="H")),-$F245,IF($G245="V",$F245,IF(AND($E245="B",NOT($D245="V")),$F245/($G$1-1),IF($E245="X",($F245*AC245)-#REF!,0))))))</f>
        <v>0</v>
      </c>
      <c r="W245" s="158">
        <f>IF(AND(D245="S",E245="H"),1,IF(AND(D245="B",E245="H"),2,IF(AND(D245="G",E245="A"),3,IF(AND(D245="G",E245="D"),4,IF(AND(D245="R",E245="A"),5,IF(AND(D245="R",E245="D"),6,IF(AND(D245="C",E245="A"),7,IF(AND(D245="C",E245="D"),8,IF(AND(D245="L",E245="A"),9,IF(AND(D245="L",E245="D"),10,IF(AND(D245="O",E245="A"),11,IF(AND(D245="O",E245="D"),12,IF(AND(D245="V",E245="A"),13,IF(AND(D245="V",E245="D"),14,0))))))))))))))</f>
        <v>0</v>
      </c>
      <c r="X245" s="159">
        <f>IF(NOT(SUMIF($W$6:$W245,1,$I$6:$I245)=0),(SUMIF($W$6:$W245,3,$F$6:$F245)-SUMIF($AE$6:$AE245,3,$F$6:$F245))/ABS(SUMIF($W$6:$W245,1,$I$6:$I245)),0)</f>
        <v>0</v>
      </c>
      <c r="Y245" s="159">
        <f>IF(NOT(SUMIF($W$6:$W245,1,$I$6:$I245)=0),(SUMIF($W$6:$W245,5,$F$6:$F245)-SUMIF($AE$6:$AE245,5,$F$6:$F245))/ABS(SUMIF($W$6:$W245,1,$I$6:$I245)),0)</f>
        <v>0</v>
      </c>
      <c r="Z245" s="159">
        <f>IF(NOT(SUMIF($W$6:$W245,1,$I$6:$I245)=0),(SUMIF($W$6:$W245,7,$F$6:$F245)-SUMIF($AE$6:$AE245,7,$F$6:$F245))/ABS(SUMIF($W$6:$W245,1,$I$6:$I245)),0)</f>
        <v>0</v>
      </c>
      <c r="AA245" s="159">
        <f>IF(NOT(SUMIF($W$6:$W245,1,$I$6:$I245)=0),(SUMIF($W$6:$W245,9,$F$6:$F245)-SUMIF($AE$6:$AE245,9,$F$6:$F245))/ABS(SUMIF($W$6:$W245,1,$I$6:$I245)),0)</f>
        <v>0</v>
      </c>
      <c r="AB245" s="159">
        <f>IF(NOT(SUMIF($W$6:$W245,1,$I$6:$I245)=0),(SUMIF($W$6:$W245,11,$F$6:$F245)-SUMIF($AE$6:$AE245,11,$F$6:$F245))/ABS(SUMIF($W$6:$W245,1,$I$6:$I245)),0)</f>
        <v>0</v>
      </c>
      <c r="AC245" s="159">
        <f>IF(NOT(SUMIF($W$6:$W245,1,$I$6:$I245)=0),(SUMIF($W$6:$W245,13,$F$6:$F245)-SUMIF($AE$6:$AE245,13,$F$6:$F245))/ABS(SUMIF($W$6:$W245,1,$I$6:$I245)),0)</f>
        <v>0</v>
      </c>
      <c r="AD245" s="159">
        <f>IF(SUM($W$6:$W245)+SUM($AE$6:$AE245)=0,0,1-X245-Y245-Z245-AA245-AB245-AC245)</f>
        <v>0</v>
      </c>
      <c r="AE245" s="160">
        <f>IF(AND($D245="S",$E245="T"),1,IF(AND($D245="B",$E245="A"),2,IF(AND($G245="G",$E245="A"),3,IF(AND($G245="G",$E245="D"),4,IF(AND($G245="R",$E245="A"),5,IF(AND($G245="R",$E245="D"),6,IF(AND($G245="C",$E245="A"),7,IF(AND($G245="C",$E245="D"),8,IF(AND($G245="L",$E245="A"),9,IF(AND($G245="L",$E245="D"),10,IF(AND($G245="O",$E245="A"),11,IF(AND($G245="O",$E245="D"),12,IF(AND($G245="V",$E245="A"),13,IF(AND($G245="V",$E245="D"),14,IF(AND($E245="A",$G245="B"),15,0)))))))))))))))</f>
        <v>0</v>
      </c>
      <c r="AF245" s="161">
        <f>IF(AND(D245="B",E245="H"),A245,IF(AND(G245="B",OR(E245="A",E245="D")),A245,0))</f>
        <v>0</v>
      </c>
    </row>
    <row r="246" ht="12.7" customHeight="1">
      <c r="A246" s="143">
        <f>IF($E246="H",-$F246,IF($E246="T",$F246,IF(AND($E246="A",$G246="B"),$F246,IF(AND(E246="D",G246="B"),F246*0.8,0))))</f>
        <v>0</v>
      </c>
      <c r="B246" s="144">
        <f>$B245-$A246</f>
        <v>0</v>
      </c>
      <c r="C246" s="144">
        <f>IF(OR($E246="Z",AND($E246="H",$D246="B")),$F246,IF(AND($D246="B",$E246="Ü"),-$F246,IF($E246="X",$F246*$AD246,IF(AND(E246="D",G246="B"),F246*0.2,IF(AND(D246="S",E246="H"),$F246*H246/100,0)))))</f>
        <v>0</v>
      </c>
      <c r="D246" s="145"/>
      <c r="E246" s="146"/>
      <c r="F246" s="147">
        <f>IF(AND(D246="G",E246="S"),ROUND(SUM($L$6:$L245)*H246/100,-2),IF(AND(D246="R",E246="S"),ROUND(SUM(N$6:N245)*H246/100,-2),IF(AND(D246="C",E246="S"),ROUND(SUM(P$6:P245)*H246/100,-2),IF(AND(D246="L",E246="S"),ROUND(SUM(R$6:R245)*H246/100,-2),IF(AND(D246="O",E246="S"),ROUND(SUM(T$6:T245)*H246/100,-2),IF(AND(D246="V",E246="S"),ROUND(SUM(V$6:V245)*H246/100,-2),IF(AND(D246="G",E246="Z"),ABS(ROUND(SUM(K$6:K245)*H246/100,-2)),IF(AND(D246="R",E246="Z"),ABS(ROUND(SUM(M$6:M245)*H246/100,-2)),IF(AND(D246="C",E246="Z"),ABS(ROUND(SUM(O$6:O245)*H246/100,-2)),IF(AND(D246="L",E246="Z"),ABS(ROUND(SUM(Q$6:Q245)*H246/100,-2)),IF(AND(D246="O",E246="Z"),ABS(ROUND(SUM(S$6:S245)*H246/100,-2)),IF(AND(D246="V",E246="Z"),ABS(ROUND(SUM(U$6:U245)*H246/100,-2)),IF(E246="X",ABS(ROUND(SUM(I$6:I245)*H246/100,-2)),IF(AND(D246="B",E246="H"),80000,0))))))))))))))</f>
        <v>0</v>
      </c>
      <c r="G246" s="148"/>
      <c r="H246" s="149">
        <f>IF(AND(E245="S"),H244,H245)</f>
        <v>5</v>
      </c>
      <c r="I246" s="144">
        <f>IF(AND($D246="S",$E246="H"),-$F246,IF(AND($D246="S",$E246="T"),$F246,0))</f>
        <v>0</v>
      </c>
      <c r="J246" s="150">
        <f>IF(AND($D246="S",OR($E246="Ü",$E246="T",$E246="A",$E246="D")),-$F246,IF(AND($G246="S",$E246="Ü"),$F246,IF(E246="S",$F246,IF(AND(D246="S",E246="H"),$F246*(100-H246)/100,IF(E246="X",-F246,0)))))</f>
        <v>0</v>
      </c>
      <c r="K246" s="151">
        <f>IF(AND($D246="G",$E246="H"),-$F246,IF(AND($D246="G",$E246="T"),$F246,0))</f>
        <v>0</v>
      </c>
      <c r="L246" s="152">
        <f>IF(AND($D246="G",$E246="H"),$F246,IF(AND($D246="G",NOT($E246="H")),-$F246,IF($G246="G",$F246,IF(AND($E246="B",NOT($D246="G")),$F246/($G$1-1),IF($E246="X",$F246*X246,0)))))</f>
        <v>0</v>
      </c>
      <c r="M246" s="153">
        <f>IF(AND($D246="R",$E246="H"),-$F246,IF(AND($D246="R",$E246="T"),$F246,0))</f>
        <v>0</v>
      </c>
      <c r="N246" s="152">
        <f>IF(AND($D246="R",$E246="H"),$F246,IF(AND($D246="R",NOT($E246="H")),-$F246,IF($G246="R",$F246,IF(AND($E246="B",NOT($D246="R")),$F246/($G$1-1),IF($E246="X",$F246*Y246,0)))))</f>
        <v>0</v>
      </c>
      <c r="O246" s="153">
        <f>IF(AND($D246="C",$E246="H"),-$F246,IF(AND($D246="C",$E246="T"),$F246,0))</f>
        <v>0</v>
      </c>
      <c r="P246" s="152">
        <f>IF($G$1&lt;3,0,IF(AND($D246="C",$E246="H"),$F246,IF(AND($D246="C",NOT($E246="H")),-$F246,IF($G246="C",$F246,IF(AND($E246="B",NOT($D246="C")),$F246/($G$1-1),IF($E246="X",$F246*Z246,0))))))</f>
        <v>0</v>
      </c>
      <c r="Q246" s="153">
        <f>IF(AND($D246="L",$E246="H"),-$F246,IF(AND($D246="L",$E246="T"),$F246,0))</f>
        <v>0</v>
      </c>
      <c r="R246" s="152">
        <f>IF($G$1&lt;4,0,IF(AND($D246="L",$E246="H"),$F246,IF(AND($D246="L",NOT($E246="H")),-$F246,IF($G246="L",$F246,IF(AND($E246="B",NOT($D246="L")),$F246/($G$1-1),IF($E246="X",$F246*AA246,0))))))</f>
        <v>0</v>
      </c>
      <c r="S246" s="153">
        <f>IF(AND($D246="O",$E246="H"),-$F246,IF(AND($D246="O",$E246="T"),$F246,0))</f>
        <v>0</v>
      </c>
      <c r="T246" s="152">
        <f>IF($G$1&lt;5,0,IF(AND($D246="O",$E246="H"),$F246,IF(AND($D246="O",NOT($E246="H")),-$F246,IF($G246="O",$F246,IF(AND($E246="B",NOT($D246="O")),$F246/($G$1-1),IF($E246="X",$F246*AB246,0))))))</f>
        <v>0</v>
      </c>
      <c r="U246" s="153">
        <f>IF(AND($D246="V",$E246="H"),-$F246,IF(AND($D246="V",$E246="T"),$F246,0))</f>
        <v>0</v>
      </c>
      <c r="V246" s="152">
        <f>IF($G$1&lt;6,0,IF(AND($D246="V",$E246="H"),$F246,IF(AND($D246="V",NOT($E246="H")),-$F246,IF($G246="V",$F246,IF(AND($E246="B",NOT($D246="V")),$F246/($G$1-1),IF($E246="X",($F246*AC246)-#REF!,0))))))</f>
        <v>0</v>
      </c>
      <c r="W246" s="154">
        <f>IF(AND(D246="S",E246="H"),1,IF(AND(D246="B",E246="H"),2,IF(AND(D246="G",E246="A"),3,IF(AND(D246="G",E246="D"),4,IF(AND(D246="R",E246="A"),5,IF(AND(D246="R",E246="D"),6,IF(AND(D246="C",E246="A"),7,IF(AND(D246="C",E246="D"),8,IF(AND(D246="L",E246="A"),9,IF(AND(D246="L",E246="D"),10,IF(AND(D246="O",E246="A"),11,IF(AND(D246="O",E246="D"),12,IF(AND(D246="V",E246="A"),13,IF(AND(D246="V",E246="D"),14,0))))))))))))))</f>
        <v>0</v>
      </c>
      <c r="X246" s="155">
        <f>IF(NOT(SUMIF($W$6:$W246,1,$I$6:$I246)=0),(SUMIF($W$6:$W246,3,$F$6:$F246)-SUMIF($AE$6:$AE246,3,$F$6:$F246))/ABS(SUMIF($W$6:$W246,1,$I$6:$I246)),0)</f>
        <v>0</v>
      </c>
      <c r="Y246" s="155">
        <f>IF(NOT(SUMIF($W$6:$W246,1,$I$6:$I246)=0),(SUMIF($W$6:$W246,5,$F$6:$F246)-SUMIF($AE$6:$AE246,5,$F$6:$F246))/ABS(SUMIF($W$6:$W246,1,$I$6:$I246)),0)</f>
        <v>0</v>
      </c>
      <c r="Z246" s="155">
        <f>IF(NOT(SUMIF($W$6:$W246,1,$I$6:$I246)=0),(SUMIF($W$6:$W246,7,$F$6:$F246)-SUMIF($AE$6:$AE246,7,$F$6:$F246))/ABS(SUMIF($W$6:$W246,1,$I$6:$I246)),0)</f>
        <v>0</v>
      </c>
      <c r="AA246" s="155">
        <f>IF(NOT(SUMIF($W$6:$W246,1,$I$6:$I246)=0),(SUMIF($W$6:$W246,9,$F$6:$F246)-SUMIF($AE$6:$AE246,9,$F$6:$F246))/ABS(SUMIF($W$6:$W246,1,$I$6:$I246)),0)</f>
        <v>0</v>
      </c>
      <c r="AB246" s="155">
        <f>IF(NOT(SUMIF($W$6:$W246,1,$I$6:$I246)=0),(SUMIF($W$6:$W246,11,$F$6:$F246)-SUMIF($AE$6:$AE246,11,$F$6:$F246))/ABS(SUMIF($W$6:$W246,1,$I$6:$I246)),0)</f>
        <v>0</v>
      </c>
      <c r="AC246" s="155">
        <f>IF(NOT(SUMIF($W$6:$W246,1,$I$6:$I246)=0),(SUMIF($W$6:$W246,13,$F$6:$F246)-SUMIF($AE$6:$AE246,13,$F$6:$F246))/ABS(SUMIF($W$6:$W246,1,$I$6:$I246)),0)</f>
        <v>0</v>
      </c>
      <c r="AD246" s="155">
        <f>IF(SUM($W$6:$W246)+SUM($AE$6:$AE246)=0,0,1-X246-Y246-Z246-AA246-AB246-AC246)</f>
        <v>0</v>
      </c>
      <c r="AE246" s="156">
        <f>IF(AND($D246="S",$E246="T"),1,IF(AND($D246="B",$E246="A"),2,IF(AND($G246="G",$E246="A"),3,IF(AND($G246="G",$E246="D"),4,IF(AND($G246="R",$E246="A"),5,IF(AND($G246="R",$E246="D"),6,IF(AND($G246="C",$E246="A"),7,IF(AND($G246="C",$E246="D"),8,IF(AND($G246="L",$E246="A"),9,IF(AND($G246="L",$E246="D"),10,IF(AND($G246="O",$E246="A"),11,IF(AND($G246="O",$E246="D"),12,IF(AND($G246="V",$E246="A"),13,IF(AND($G246="V",$E246="D"),14,IF(AND($E246="A",$G246="B"),15,0)))))))))))))))</f>
        <v>0</v>
      </c>
      <c r="AF246" s="157">
        <f>IF(AND(D246="B",E246="H"),A246,IF(AND(G246="B",OR(E246="A",E246="D")),A246,0))</f>
        <v>0</v>
      </c>
    </row>
    <row r="247" ht="12.7" customHeight="1">
      <c r="A247" s="143">
        <f>IF($E247="H",-$F247,IF($E247="T",$F247,IF(AND($E247="A",$G247="B"),$F247,IF(AND(E247="D",G247="B"),F247*0.8,0))))</f>
        <v>0</v>
      </c>
      <c r="B247" s="144">
        <f>$B246-$A247</f>
        <v>0</v>
      </c>
      <c r="C247" s="144">
        <f>IF(OR($E247="Z",AND($E247="H",$D247="B")),$F247,IF(AND($D247="B",$E247="Ü"),-$F247,IF($E247="X",$F247*$AD247,IF(AND(E247="D",G247="B"),F247*0.2,IF(AND(D247="S",E247="H"),$F247*H247/100,0)))))</f>
        <v>0</v>
      </c>
      <c r="D247" s="145"/>
      <c r="E247" s="146"/>
      <c r="F247" s="147">
        <f>IF(AND(D247="G",E247="S"),ROUND(SUM($L$6:$L246)*H247/100,-2),IF(AND(D247="R",E247="S"),ROUND(SUM(N$6:N246)*H247/100,-2),IF(AND(D247="C",E247="S"),ROUND(SUM(P$6:P246)*H247/100,-2),IF(AND(D247="L",E247="S"),ROUND(SUM(R$6:R246)*H247/100,-2),IF(AND(D247="O",E247="S"),ROUND(SUM(T$6:T246)*H247/100,-2),IF(AND(D247="V",E247="S"),ROUND(SUM(V$6:V246)*H247/100,-2),IF(AND(D247="G",E247="Z"),ABS(ROUND(SUM(K$6:K246)*H247/100,-2)),IF(AND(D247="R",E247="Z"),ABS(ROUND(SUM(M$6:M246)*H247/100,-2)),IF(AND(D247="C",E247="Z"),ABS(ROUND(SUM(O$6:O246)*H247/100,-2)),IF(AND(D247="L",E247="Z"),ABS(ROUND(SUM(Q$6:Q246)*H247/100,-2)),IF(AND(D247="O",E247="Z"),ABS(ROUND(SUM(S$6:S246)*H247/100,-2)),IF(AND(D247="V",E247="Z"),ABS(ROUND(SUM(U$6:U246)*H247/100,-2)),IF(E247="X",ABS(ROUND(SUM(I$6:I246)*H247/100,-2)),IF(AND(D247="B",E247="H"),80000,0))))))))))))))</f>
        <v>0</v>
      </c>
      <c r="G247" s="148"/>
      <c r="H247" s="149">
        <f>IF(AND(E246="S"),H245,H246)</f>
        <v>5</v>
      </c>
      <c r="I247" s="144">
        <f>IF(AND($D247="S",$E247="H"),-$F247,IF(AND($D247="S",$E247="T"),$F247,0))</f>
        <v>0</v>
      </c>
      <c r="J247" s="150">
        <f>IF(AND($D247="S",OR($E247="Ü",$E247="T",$E247="A",$E247="D")),-$F247,IF(AND($G247="S",$E247="Ü"),$F247,IF(E247="S",$F247,IF(AND(D247="S",E247="H"),$F247*(100-H247)/100,IF(E247="X",-F247,0)))))</f>
        <v>0</v>
      </c>
      <c r="K247" s="151">
        <f>IF(AND($D247="G",$E247="H"),-$F247,IF(AND($D247="G",$E247="T"),$F247,0))</f>
        <v>0</v>
      </c>
      <c r="L247" s="152">
        <f>IF(AND($D247="G",$E247="H"),$F247,IF(AND($D247="G",NOT($E247="H")),-$F247,IF($G247="G",$F247,IF(AND($E247="B",NOT($D247="G")),$F247/($G$1-1),IF($E247="X",$F247*X247,0)))))</f>
        <v>0</v>
      </c>
      <c r="M247" s="153">
        <f>IF(AND($D247="R",$E247="H"),-$F247,IF(AND($D247="R",$E247="T"),$F247,0))</f>
        <v>0</v>
      </c>
      <c r="N247" s="152">
        <f>IF(AND($D247="R",$E247="H"),$F247,IF(AND($D247="R",NOT($E247="H")),-$F247,IF($G247="R",$F247,IF(AND($E247="B",NOT($D247="R")),$F247/($G$1-1),IF($E247="X",$F247*Y247,0)))))</f>
        <v>0</v>
      </c>
      <c r="O247" s="153">
        <f>IF(AND($D247="C",$E247="H"),-$F247,IF(AND($D247="C",$E247="T"),$F247,0))</f>
        <v>0</v>
      </c>
      <c r="P247" s="152">
        <f>IF($G$1&lt;3,0,IF(AND($D247="C",$E247="H"),$F247,IF(AND($D247="C",NOT($E247="H")),-$F247,IF($G247="C",$F247,IF(AND($E247="B",NOT($D247="C")),$F247/($G$1-1),IF($E247="X",$F247*Z247,0))))))</f>
        <v>0</v>
      </c>
      <c r="Q247" s="153">
        <f>IF(AND($D247="L",$E247="H"),-$F247,IF(AND($D247="L",$E247="T"),$F247,0))</f>
        <v>0</v>
      </c>
      <c r="R247" s="152">
        <f>IF($G$1&lt;4,0,IF(AND($D247="L",$E247="H"),$F247,IF(AND($D247="L",NOT($E247="H")),-$F247,IF($G247="L",$F247,IF(AND($E247="B",NOT($D247="L")),$F247/($G$1-1),IF($E247="X",$F247*AA247,0))))))</f>
        <v>0</v>
      </c>
      <c r="S247" s="153">
        <f>IF(AND($D247="O",$E247="H"),-$F247,IF(AND($D247="O",$E247="T"),$F247,0))</f>
        <v>0</v>
      </c>
      <c r="T247" s="152">
        <f>IF($G$1&lt;5,0,IF(AND($D247="O",$E247="H"),$F247,IF(AND($D247="O",NOT($E247="H")),-$F247,IF($G247="O",$F247,IF(AND($E247="B",NOT($D247="O")),$F247/($G$1-1),IF($E247="X",$F247*AB247,0))))))</f>
        <v>0</v>
      </c>
      <c r="U247" s="153">
        <f>IF(AND($D247="V",$E247="H"),-$F247,IF(AND($D247="V",$E247="T"),$F247,0))</f>
        <v>0</v>
      </c>
      <c r="V247" s="152">
        <f>IF($G$1&lt;6,0,IF(AND($D247="V",$E247="H"),$F247,IF(AND($D247="V",NOT($E247="H")),-$F247,IF($G247="V",$F247,IF(AND($E247="B",NOT($D247="V")),$F247/($G$1-1),IF($E247="X",($F247*AC247)-#REF!,0))))))</f>
        <v>0</v>
      </c>
      <c r="W247" s="158">
        <f>IF(AND(D247="S",E247="H"),1,IF(AND(D247="B",E247="H"),2,IF(AND(D247="G",E247="A"),3,IF(AND(D247="G",E247="D"),4,IF(AND(D247="R",E247="A"),5,IF(AND(D247="R",E247="D"),6,IF(AND(D247="C",E247="A"),7,IF(AND(D247="C",E247="D"),8,IF(AND(D247="L",E247="A"),9,IF(AND(D247="L",E247="D"),10,IF(AND(D247="O",E247="A"),11,IF(AND(D247="O",E247="D"),12,IF(AND(D247="V",E247="A"),13,IF(AND(D247="V",E247="D"),14,0))))))))))))))</f>
        <v>0</v>
      </c>
      <c r="X247" s="159">
        <f>IF(NOT(SUMIF($W$6:$W247,1,$I$6:$I247)=0),(SUMIF($W$6:$W247,3,$F$6:$F247)-SUMIF($AE$6:$AE247,3,$F$6:$F247))/ABS(SUMIF($W$6:$W247,1,$I$6:$I247)),0)</f>
        <v>0</v>
      </c>
      <c r="Y247" s="159">
        <f>IF(NOT(SUMIF($W$6:$W247,1,$I$6:$I247)=0),(SUMIF($W$6:$W247,5,$F$6:$F247)-SUMIF($AE$6:$AE247,5,$F$6:$F247))/ABS(SUMIF($W$6:$W247,1,$I$6:$I247)),0)</f>
        <v>0</v>
      </c>
      <c r="Z247" s="159">
        <f>IF(NOT(SUMIF($W$6:$W247,1,$I$6:$I247)=0),(SUMIF($W$6:$W247,7,$F$6:$F247)-SUMIF($AE$6:$AE247,7,$F$6:$F247))/ABS(SUMIF($W$6:$W247,1,$I$6:$I247)),0)</f>
        <v>0</v>
      </c>
      <c r="AA247" s="159">
        <f>IF(NOT(SUMIF($W$6:$W247,1,$I$6:$I247)=0),(SUMIF($W$6:$W247,9,$F$6:$F247)-SUMIF($AE$6:$AE247,9,$F$6:$F247))/ABS(SUMIF($W$6:$W247,1,$I$6:$I247)),0)</f>
        <v>0</v>
      </c>
      <c r="AB247" s="159">
        <f>IF(NOT(SUMIF($W$6:$W247,1,$I$6:$I247)=0),(SUMIF($W$6:$W247,11,$F$6:$F247)-SUMIF($AE$6:$AE247,11,$F$6:$F247))/ABS(SUMIF($W$6:$W247,1,$I$6:$I247)),0)</f>
        <v>0</v>
      </c>
      <c r="AC247" s="159">
        <f>IF(NOT(SUMIF($W$6:$W247,1,$I$6:$I247)=0),(SUMIF($W$6:$W247,13,$F$6:$F247)-SUMIF($AE$6:$AE247,13,$F$6:$F247))/ABS(SUMIF($W$6:$W247,1,$I$6:$I247)),0)</f>
        <v>0</v>
      </c>
      <c r="AD247" s="159">
        <f>IF(SUM($W$6:$W247)+SUM($AE$6:$AE247)=0,0,1-X247-Y247-Z247-AA247-AB247-AC247)</f>
        <v>0</v>
      </c>
      <c r="AE247" s="160">
        <f>IF(AND($D247="S",$E247="T"),1,IF(AND($D247="B",$E247="A"),2,IF(AND($G247="G",$E247="A"),3,IF(AND($G247="G",$E247="D"),4,IF(AND($G247="R",$E247="A"),5,IF(AND($G247="R",$E247="D"),6,IF(AND($G247="C",$E247="A"),7,IF(AND($G247="C",$E247="D"),8,IF(AND($G247="L",$E247="A"),9,IF(AND($G247="L",$E247="D"),10,IF(AND($G247="O",$E247="A"),11,IF(AND($G247="O",$E247="D"),12,IF(AND($G247="V",$E247="A"),13,IF(AND($G247="V",$E247="D"),14,IF(AND($E247="A",$G247="B"),15,0)))))))))))))))</f>
        <v>0</v>
      </c>
      <c r="AF247" s="161">
        <f>IF(AND(D247="B",E247="H"),A247,IF(AND(G247="B",OR(E247="A",E247="D")),A247,0))</f>
        <v>0</v>
      </c>
    </row>
    <row r="248" ht="12.7" customHeight="1">
      <c r="A248" s="143">
        <f>IF($E248="H",-$F248,IF($E248="T",$F248,IF(AND($E248="A",$G248="B"),$F248,IF(AND(E248="D",G248="B"),F248*0.8,0))))</f>
        <v>0</v>
      </c>
      <c r="B248" s="144">
        <f>$B247-$A248</f>
        <v>0</v>
      </c>
      <c r="C248" s="144">
        <f>IF(OR($E248="Z",AND($E248="H",$D248="B")),$F248,IF(AND($D248="B",$E248="Ü"),-$F248,IF($E248="X",$F248*$AD248,IF(AND(E248="D",G248="B"),F248*0.2,IF(AND(D248="S",E248="H"),$F248*H248/100,0)))))</f>
        <v>0</v>
      </c>
      <c r="D248" s="145"/>
      <c r="E248" s="146"/>
      <c r="F248" s="147">
        <f>IF(AND(D248="G",E248="S"),ROUND(SUM($L$6:$L247)*H248/100,-2),IF(AND(D248="R",E248="S"),ROUND(SUM(N$6:N247)*H248/100,-2),IF(AND(D248="C",E248="S"),ROUND(SUM(P$6:P247)*H248/100,-2),IF(AND(D248="L",E248="S"),ROUND(SUM(R$6:R247)*H248/100,-2),IF(AND(D248="O",E248="S"),ROUND(SUM(T$6:T247)*H248/100,-2),IF(AND(D248="V",E248="S"),ROUND(SUM(V$6:V247)*H248/100,-2),IF(AND(D248="G",E248="Z"),ABS(ROUND(SUM(K$6:K247)*H248/100,-2)),IF(AND(D248="R",E248="Z"),ABS(ROUND(SUM(M$6:M247)*H248/100,-2)),IF(AND(D248="C",E248="Z"),ABS(ROUND(SUM(O$6:O247)*H248/100,-2)),IF(AND(D248="L",E248="Z"),ABS(ROUND(SUM(Q$6:Q247)*H248/100,-2)),IF(AND(D248="O",E248="Z"),ABS(ROUND(SUM(S$6:S247)*H248/100,-2)),IF(AND(D248="V",E248="Z"),ABS(ROUND(SUM(U$6:U247)*H248/100,-2)),IF(E248="X",ABS(ROUND(SUM(I$6:I247)*H248/100,-2)),IF(AND(D248="B",E248="H"),80000,0))))))))))))))</f>
        <v>0</v>
      </c>
      <c r="G248" s="148"/>
      <c r="H248" s="149">
        <f>IF(AND(E247="S"),H246,H247)</f>
        <v>5</v>
      </c>
      <c r="I248" s="144">
        <f>IF(AND($D248="S",$E248="H"),-$F248,IF(AND($D248="S",$E248="T"),$F248,0))</f>
        <v>0</v>
      </c>
      <c r="J248" s="150">
        <f>IF(AND($D248="S",OR($E248="Ü",$E248="T",$E248="A",$E248="D")),-$F248,IF(AND($G248="S",$E248="Ü"),$F248,IF(E248="S",$F248,IF(AND(D248="S",E248="H"),$F248*(100-H248)/100,IF(E248="X",-F248,0)))))</f>
        <v>0</v>
      </c>
      <c r="K248" s="151">
        <f>IF(AND($D248="G",$E248="H"),-$F248,IF(AND($D248="G",$E248="T"),$F248,0))</f>
        <v>0</v>
      </c>
      <c r="L248" s="152">
        <f>IF(AND($D248="G",$E248="H"),$F248,IF(AND($D248="G",NOT($E248="H")),-$F248,IF($G248="G",$F248,IF(AND($E248="B",NOT($D248="G")),$F248/($G$1-1),IF($E248="X",$F248*X248,0)))))</f>
        <v>0</v>
      </c>
      <c r="M248" s="153">
        <f>IF(AND($D248="R",$E248="H"),-$F248,IF(AND($D248="R",$E248="T"),$F248,0))</f>
        <v>0</v>
      </c>
      <c r="N248" s="152">
        <f>IF(AND($D248="R",$E248="H"),$F248,IF(AND($D248="R",NOT($E248="H")),-$F248,IF($G248="R",$F248,IF(AND($E248="B",NOT($D248="R")),$F248/($G$1-1),IF($E248="X",$F248*Y248,0)))))</f>
        <v>0</v>
      </c>
      <c r="O248" s="153">
        <f>IF(AND($D248="C",$E248="H"),-$F248,IF(AND($D248="C",$E248="T"),$F248,0))</f>
        <v>0</v>
      </c>
      <c r="P248" s="152">
        <f>IF($G$1&lt;3,0,IF(AND($D248="C",$E248="H"),$F248,IF(AND($D248="C",NOT($E248="H")),-$F248,IF($G248="C",$F248,IF(AND($E248="B",NOT($D248="C")),$F248/($G$1-1),IF($E248="X",$F248*Z248,0))))))</f>
        <v>0</v>
      </c>
      <c r="Q248" s="153">
        <f>IF(AND($D248="L",$E248="H"),-$F248,IF(AND($D248="L",$E248="T"),$F248,0))</f>
        <v>0</v>
      </c>
      <c r="R248" s="152">
        <f>IF($G$1&lt;4,0,IF(AND($D248="L",$E248="H"),$F248,IF(AND($D248="L",NOT($E248="H")),-$F248,IF($G248="L",$F248,IF(AND($E248="B",NOT($D248="L")),$F248/($G$1-1),IF($E248="X",$F248*AA248,0))))))</f>
        <v>0</v>
      </c>
      <c r="S248" s="153">
        <f>IF(AND($D248="O",$E248="H"),-$F248,IF(AND($D248="O",$E248="T"),$F248,0))</f>
        <v>0</v>
      </c>
      <c r="T248" s="152">
        <f>IF($G$1&lt;5,0,IF(AND($D248="O",$E248="H"),$F248,IF(AND($D248="O",NOT($E248="H")),-$F248,IF($G248="O",$F248,IF(AND($E248="B",NOT($D248="O")),$F248/($G$1-1),IF($E248="X",$F248*AB248,0))))))</f>
        <v>0</v>
      </c>
      <c r="U248" s="153">
        <f>IF(AND($D248="V",$E248="H"),-$F248,IF(AND($D248="V",$E248="T"),$F248,0))</f>
        <v>0</v>
      </c>
      <c r="V248" s="152">
        <f>IF($G$1&lt;6,0,IF(AND($D248="V",$E248="H"),$F248,IF(AND($D248="V",NOT($E248="H")),-$F248,IF($G248="V",$F248,IF(AND($E248="B",NOT($D248="V")),$F248/($G$1-1),IF($E248="X",($F248*AC248)-#REF!,0))))))</f>
        <v>0</v>
      </c>
      <c r="W248" s="154">
        <f>IF(AND(D248="S",E248="H"),1,IF(AND(D248="B",E248="H"),2,IF(AND(D248="G",E248="A"),3,IF(AND(D248="G",E248="D"),4,IF(AND(D248="R",E248="A"),5,IF(AND(D248="R",E248="D"),6,IF(AND(D248="C",E248="A"),7,IF(AND(D248="C",E248="D"),8,IF(AND(D248="L",E248="A"),9,IF(AND(D248="L",E248="D"),10,IF(AND(D248="O",E248="A"),11,IF(AND(D248="O",E248="D"),12,IF(AND(D248="V",E248="A"),13,IF(AND(D248="V",E248="D"),14,0))))))))))))))</f>
        <v>0</v>
      </c>
      <c r="X248" s="155">
        <f>IF(NOT(SUMIF($W$6:$W248,1,$I$6:$I248)=0),(SUMIF($W$6:$W248,3,$F$6:$F248)-SUMIF($AE$6:$AE248,3,$F$6:$F248))/ABS(SUMIF($W$6:$W248,1,$I$6:$I248)),0)</f>
        <v>0</v>
      </c>
      <c r="Y248" s="155">
        <f>IF(NOT(SUMIF($W$6:$W248,1,$I$6:$I248)=0),(SUMIF($W$6:$W248,5,$F$6:$F248)-SUMIF($AE$6:$AE248,5,$F$6:$F248))/ABS(SUMIF($W$6:$W248,1,$I$6:$I248)),0)</f>
        <v>0</v>
      </c>
      <c r="Z248" s="155">
        <f>IF(NOT(SUMIF($W$6:$W248,1,$I$6:$I248)=0),(SUMIF($W$6:$W248,7,$F$6:$F248)-SUMIF($AE$6:$AE248,7,$F$6:$F248))/ABS(SUMIF($W$6:$W248,1,$I$6:$I248)),0)</f>
        <v>0</v>
      </c>
      <c r="AA248" s="155">
        <f>IF(NOT(SUMIF($W$6:$W248,1,$I$6:$I248)=0),(SUMIF($W$6:$W248,9,$F$6:$F248)-SUMIF($AE$6:$AE248,9,$F$6:$F248))/ABS(SUMIF($W$6:$W248,1,$I$6:$I248)),0)</f>
        <v>0</v>
      </c>
      <c r="AB248" s="155">
        <f>IF(NOT(SUMIF($W$6:$W248,1,$I$6:$I248)=0),(SUMIF($W$6:$W248,11,$F$6:$F248)-SUMIF($AE$6:$AE248,11,$F$6:$F248))/ABS(SUMIF($W$6:$W248,1,$I$6:$I248)),0)</f>
        <v>0</v>
      </c>
      <c r="AC248" s="155">
        <f>IF(NOT(SUMIF($W$6:$W248,1,$I$6:$I248)=0),(SUMIF($W$6:$W248,13,$F$6:$F248)-SUMIF($AE$6:$AE248,13,$F$6:$F248))/ABS(SUMIF($W$6:$W248,1,$I$6:$I248)),0)</f>
        <v>0</v>
      </c>
      <c r="AD248" s="155">
        <f>IF(SUM($W$6:$W248)+SUM($AE$6:$AE248)=0,0,1-X248-Y248-Z248-AA248-AB248-AC248)</f>
        <v>0</v>
      </c>
      <c r="AE248" s="156">
        <f>IF(AND($D248="S",$E248="T"),1,IF(AND($D248="B",$E248="A"),2,IF(AND($G248="G",$E248="A"),3,IF(AND($G248="G",$E248="D"),4,IF(AND($G248="R",$E248="A"),5,IF(AND($G248="R",$E248="D"),6,IF(AND($G248="C",$E248="A"),7,IF(AND($G248="C",$E248="D"),8,IF(AND($G248="L",$E248="A"),9,IF(AND($G248="L",$E248="D"),10,IF(AND($G248="O",$E248="A"),11,IF(AND($G248="O",$E248="D"),12,IF(AND($G248="V",$E248="A"),13,IF(AND($G248="V",$E248="D"),14,IF(AND($E248="A",$G248="B"),15,0)))))))))))))))</f>
        <v>0</v>
      </c>
      <c r="AF248" s="157">
        <f>IF(AND(D248="B",E248="H"),A248,IF(AND(G248="B",OR(E248="A",E248="D")),A248,0))</f>
        <v>0</v>
      </c>
    </row>
    <row r="249" ht="12.7" customHeight="1">
      <c r="A249" s="143">
        <f>IF($E249="H",-$F249,IF($E249="T",$F249,IF(AND($E249="A",$G249="B"),$F249,IF(AND(E249="D",G249="B"),F249*0.8,0))))</f>
        <v>0</v>
      </c>
      <c r="B249" s="144">
        <f>$B248-$A249</f>
        <v>0</v>
      </c>
      <c r="C249" s="144">
        <f>IF(OR($E249="Z",AND($E249="H",$D249="B")),$F249,IF(AND($D249="B",$E249="Ü"),-$F249,IF($E249="X",$F249*$AD249,IF(AND(E249="D",G249="B"),F249*0.2,IF(AND(D249="S",E249="H"),$F249*H249/100,0)))))</f>
        <v>0</v>
      </c>
      <c r="D249" s="145"/>
      <c r="E249" s="146"/>
      <c r="F249" s="147">
        <f>IF(AND(D249="G",E249="S"),ROUND(SUM($L$6:$L248)*H249/100,-2),IF(AND(D249="R",E249="S"),ROUND(SUM(N$6:N248)*H249/100,-2),IF(AND(D249="C",E249="S"),ROUND(SUM(P$6:P248)*H249/100,-2),IF(AND(D249="L",E249="S"),ROUND(SUM(R$6:R248)*H249/100,-2),IF(AND(D249="O",E249="S"),ROUND(SUM(T$6:T248)*H249/100,-2),IF(AND(D249="V",E249="S"),ROUND(SUM(V$6:V248)*H249/100,-2),IF(AND(D249="G",E249="Z"),ABS(ROUND(SUM(K$6:K248)*H249/100,-2)),IF(AND(D249="R",E249="Z"),ABS(ROUND(SUM(M$6:M248)*H249/100,-2)),IF(AND(D249="C",E249="Z"),ABS(ROUND(SUM(O$6:O248)*H249/100,-2)),IF(AND(D249="L",E249="Z"),ABS(ROUND(SUM(Q$6:Q248)*H249/100,-2)),IF(AND(D249="O",E249="Z"),ABS(ROUND(SUM(S$6:S248)*H249/100,-2)),IF(AND(D249="V",E249="Z"),ABS(ROUND(SUM(U$6:U248)*H249/100,-2)),IF(E249="X",ABS(ROUND(SUM(I$6:I248)*H249/100,-2)),IF(AND(D249="B",E249="H"),80000,0))))))))))))))</f>
        <v>0</v>
      </c>
      <c r="G249" s="148"/>
      <c r="H249" s="149">
        <f>IF(AND(E248="S"),H247,H248)</f>
        <v>5</v>
      </c>
      <c r="I249" s="144">
        <f>IF(AND($D249="S",$E249="H"),-$F249,IF(AND($D249="S",$E249="T"),$F249,0))</f>
        <v>0</v>
      </c>
      <c r="J249" s="150">
        <f>IF(AND($D249="S",OR($E249="Ü",$E249="T",$E249="A",$E249="D")),-$F249,IF(AND($G249="S",$E249="Ü"),$F249,IF(E249="S",$F249,IF(AND(D249="S",E249="H"),$F249*(100-H249)/100,IF(E249="X",-F249,0)))))</f>
        <v>0</v>
      </c>
      <c r="K249" s="151">
        <f>IF(AND($D249="G",$E249="H"),-$F249,IF(AND($D249="G",$E249="T"),$F249,0))</f>
        <v>0</v>
      </c>
      <c r="L249" s="152">
        <f>IF(AND($D249="G",$E249="H"),$F249,IF(AND($D249="G",NOT($E249="H")),-$F249,IF($G249="G",$F249,IF(AND($E249="B",NOT($D249="G")),$F249/($G$1-1),IF($E249="X",$F249*X249,0)))))</f>
        <v>0</v>
      </c>
      <c r="M249" s="153">
        <f>IF(AND($D249="R",$E249="H"),-$F249,IF(AND($D249="R",$E249="T"),$F249,0))</f>
        <v>0</v>
      </c>
      <c r="N249" s="152">
        <f>IF(AND($D249="R",$E249="H"),$F249,IF(AND($D249="R",NOT($E249="H")),-$F249,IF($G249="R",$F249,IF(AND($E249="B",NOT($D249="R")),$F249/($G$1-1),IF($E249="X",$F249*Y249,0)))))</f>
        <v>0</v>
      </c>
      <c r="O249" s="153">
        <f>IF(AND($D249="C",$E249="H"),-$F249,IF(AND($D249="C",$E249="T"),$F249,0))</f>
        <v>0</v>
      </c>
      <c r="P249" s="152">
        <f>IF($G$1&lt;3,0,IF(AND($D249="C",$E249="H"),$F249,IF(AND($D249="C",NOT($E249="H")),-$F249,IF($G249="C",$F249,IF(AND($E249="B",NOT($D249="C")),$F249/($G$1-1),IF($E249="X",$F249*Z249,0))))))</f>
        <v>0</v>
      </c>
      <c r="Q249" s="153">
        <f>IF(AND($D249="L",$E249="H"),-$F249,IF(AND($D249="L",$E249="T"),$F249,0))</f>
        <v>0</v>
      </c>
      <c r="R249" s="152">
        <f>IF($G$1&lt;4,0,IF(AND($D249="L",$E249="H"),$F249,IF(AND($D249="L",NOT($E249="H")),-$F249,IF($G249="L",$F249,IF(AND($E249="B",NOT($D249="L")),$F249/($G$1-1),IF($E249="X",$F249*AA249,0))))))</f>
        <v>0</v>
      </c>
      <c r="S249" s="153">
        <f>IF(AND($D249="O",$E249="H"),-$F249,IF(AND($D249="O",$E249="T"),$F249,0))</f>
        <v>0</v>
      </c>
      <c r="T249" s="152">
        <f>IF($G$1&lt;5,0,IF(AND($D249="O",$E249="H"),$F249,IF(AND($D249="O",NOT($E249="H")),-$F249,IF($G249="O",$F249,IF(AND($E249="B",NOT($D249="O")),$F249/($G$1-1),IF($E249="X",$F249*AB249,0))))))</f>
        <v>0</v>
      </c>
      <c r="U249" s="153">
        <f>IF(AND($D249="V",$E249="H"),-$F249,IF(AND($D249="V",$E249="T"),$F249,0))</f>
        <v>0</v>
      </c>
      <c r="V249" s="152">
        <f>IF($G$1&lt;6,0,IF(AND($D249="V",$E249="H"),$F249,IF(AND($D249="V",NOT($E249="H")),-$F249,IF($G249="V",$F249,IF(AND($E249="B",NOT($D249="V")),$F249/($G$1-1),IF($E249="X",($F249*AC249)-#REF!,0))))))</f>
        <v>0</v>
      </c>
      <c r="W249" s="158">
        <f>IF(AND(D249="S",E249="H"),1,IF(AND(D249="B",E249="H"),2,IF(AND(D249="G",E249="A"),3,IF(AND(D249="G",E249="D"),4,IF(AND(D249="R",E249="A"),5,IF(AND(D249="R",E249="D"),6,IF(AND(D249="C",E249="A"),7,IF(AND(D249="C",E249="D"),8,IF(AND(D249="L",E249="A"),9,IF(AND(D249="L",E249="D"),10,IF(AND(D249="O",E249="A"),11,IF(AND(D249="O",E249="D"),12,IF(AND(D249="V",E249="A"),13,IF(AND(D249="V",E249="D"),14,0))))))))))))))</f>
        <v>0</v>
      </c>
      <c r="X249" s="159">
        <f>IF(NOT(SUMIF($W$6:$W249,1,$I$6:$I249)=0),(SUMIF($W$6:$W249,3,$F$6:$F249)-SUMIF($AE$6:$AE249,3,$F$6:$F249))/ABS(SUMIF($W$6:$W249,1,$I$6:$I249)),0)</f>
        <v>0</v>
      </c>
      <c r="Y249" s="159">
        <f>IF(NOT(SUMIF($W$6:$W249,1,$I$6:$I249)=0),(SUMIF($W$6:$W249,5,$F$6:$F249)-SUMIF($AE$6:$AE249,5,$F$6:$F249))/ABS(SUMIF($W$6:$W249,1,$I$6:$I249)),0)</f>
        <v>0</v>
      </c>
      <c r="Z249" s="159">
        <f>IF(NOT(SUMIF($W$6:$W249,1,$I$6:$I249)=0),(SUMIF($W$6:$W249,7,$F$6:$F249)-SUMIF($AE$6:$AE249,7,$F$6:$F249))/ABS(SUMIF($W$6:$W249,1,$I$6:$I249)),0)</f>
        <v>0</v>
      </c>
      <c r="AA249" s="159">
        <f>IF(NOT(SUMIF($W$6:$W249,1,$I$6:$I249)=0),(SUMIF($W$6:$W249,9,$F$6:$F249)-SUMIF($AE$6:$AE249,9,$F$6:$F249))/ABS(SUMIF($W$6:$W249,1,$I$6:$I249)),0)</f>
        <v>0</v>
      </c>
      <c r="AB249" s="159">
        <f>IF(NOT(SUMIF($W$6:$W249,1,$I$6:$I249)=0),(SUMIF($W$6:$W249,11,$F$6:$F249)-SUMIF($AE$6:$AE249,11,$F$6:$F249))/ABS(SUMIF($W$6:$W249,1,$I$6:$I249)),0)</f>
        <v>0</v>
      </c>
      <c r="AC249" s="159">
        <f>IF(NOT(SUMIF($W$6:$W249,1,$I$6:$I249)=0),(SUMIF($W$6:$W249,13,$F$6:$F249)-SUMIF($AE$6:$AE249,13,$F$6:$F249))/ABS(SUMIF($W$6:$W249,1,$I$6:$I249)),0)</f>
        <v>0</v>
      </c>
      <c r="AD249" s="159">
        <f>IF(SUM($W$6:$W249)+SUM($AE$6:$AE249)=0,0,1-X249-Y249-Z249-AA249-AB249-AC249)</f>
        <v>0</v>
      </c>
      <c r="AE249" s="160">
        <f>IF(AND($D249="S",$E249="T"),1,IF(AND($D249="B",$E249="A"),2,IF(AND($G249="G",$E249="A"),3,IF(AND($G249="G",$E249="D"),4,IF(AND($G249="R",$E249="A"),5,IF(AND($G249="R",$E249="D"),6,IF(AND($G249="C",$E249="A"),7,IF(AND($G249="C",$E249="D"),8,IF(AND($G249="L",$E249="A"),9,IF(AND($G249="L",$E249="D"),10,IF(AND($G249="O",$E249="A"),11,IF(AND($G249="O",$E249="D"),12,IF(AND($G249="V",$E249="A"),13,IF(AND($G249="V",$E249="D"),14,IF(AND($E249="A",$G249="B"),15,0)))))))))))))))</f>
        <v>0</v>
      </c>
      <c r="AF249" s="161">
        <f>IF(AND(D249="B",E249="H"),A249,IF(AND(G249="B",OR(E249="A",E249="D")),A249,0))</f>
        <v>0</v>
      </c>
    </row>
    <row r="250" ht="12.7" customHeight="1">
      <c r="A250" s="143">
        <f>IF($E250="H",-$F250,IF($E250="T",$F250,IF(AND($E250="A",$G250="B"),$F250,IF(AND(E250="D",G250="B"),F250*0.8,0))))</f>
        <v>0</v>
      </c>
      <c r="B250" s="144">
        <f>$B249-$A250</f>
        <v>0</v>
      </c>
      <c r="C250" s="144">
        <f>IF(OR($E250="Z",AND($E250="H",$D250="B")),$F250,IF(AND($D250="B",$E250="Ü"),-$F250,IF($E250="X",$F250*$AD250,IF(AND(E250="D",G250="B"),F250*0.2,IF(AND(D250="S",E250="H"),$F250*H250/100,0)))))</f>
        <v>0</v>
      </c>
      <c r="D250" s="145"/>
      <c r="E250" s="146"/>
      <c r="F250" s="147">
        <f>IF(AND(D250="G",E250="S"),ROUND(SUM($L$6:$L249)*H250/100,-2),IF(AND(D250="R",E250="S"),ROUND(SUM(N$6:N249)*H250/100,-2),IF(AND(D250="C",E250="S"),ROUND(SUM(P$6:P249)*H250/100,-2),IF(AND(D250="L",E250="S"),ROUND(SUM(R$6:R249)*H250/100,-2),IF(AND(D250="O",E250="S"),ROUND(SUM(T$6:T249)*H250/100,-2),IF(AND(D250="V",E250="S"),ROUND(SUM(V$6:V249)*H250/100,-2),IF(AND(D250="G",E250="Z"),ABS(ROUND(SUM(K$6:K249)*H250/100,-2)),IF(AND(D250="R",E250="Z"),ABS(ROUND(SUM(M$6:M249)*H250/100,-2)),IF(AND(D250="C",E250="Z"),ABS(ROUND(SUM(O$6:O249)*H250/100,-2)),IF(AND(D250="L",E250="Z"),ABS(ROUND(SUM(Q$6:Q249)*H250/100,-2)),IF(AND(D250="O",E250="Z"),ABS(ROUND(SUM(S$6:S249)*H250/100,-2)),IF(AND(D250="V",E250="Z"),ABS(ROUND(SUM(U$6:U249)*H250/100,-2)),IF(E250="X",ABS(ROUND(SUM(I$6:I249)*H250/100,-2)),IF(AND(D250="B",E250="H"),80000,0))))))))))))))</f>
        <v>0</v>
      </c>
      <c r="G250" s="148"/>
      <c r="H250" s="149">
        <f>IF(AND(E249="S"),H248,H249)</f>
        <v>5</v>
      </c>
      <c r="I250" s="144">
        <f>IF(AND($D250="S",$E250="H"),-$F250,IF(AND($D250="S",$E250="T"),$F250,0))</f>
        <v>0</v>
      </c>
      <c r="J250" s="150">
        <f>IF(AND($D250="S",OR($E250="Ü",$E250="T",$E250="A",$E250="D")),-$F250,IF(AND($G250="S",$E250="Ü"),$F250,IF(E250="S",$F250,IF(AND(D250="S",E250="H"),$F250*(100-H250)/100,IF(E250="X",-F250,0)))))</f>
        <v>0</v>
      </c>
      <c r="K250" s="151">
        <f>IF(AND($D250="G",$E250="H"),-$F250,IF(AND($D250="G",$E250="T"),$F250,0))</f>
        <v>0</v>
      </c>
      <c r="L250" s="152">
        <f>IF(AND($D250="G",$E250="H"),$F250,IF(AND($D250="G",NOT($E250="H")),-$F250,IF($G250="G",$F250,IF(AND($E250="B",NOT($D250="G")),$F250/($G$1-1),IF($E250="X",$F250*X250,0)))))</f>
        <v>0</v>
      </c>
      <c r="M250" s="153">
        <f>IF(AND($D250="R",$E250="H"),-$F250,IF(AND($D250="R",$E250="T"),$F250,0))</f>
        <v>0</v>
      </c>
      <c r="N250" s="152">
        <f>IF(AND($D250="R",$E250="H"),$F250,IF(AND($D250="R",NOT($E250="H")),-$F250,IF($G250="R",$F250,IF(AND($E250="B",NOT($D250="R")),$F250/($G$1-1),IF($E250="X",$F250*Y250,0)))))</f>
        <v>0</v>
      </c>
      <c r="O250" s="153">
        <f>IF(AND($D250="C",$E250="H"),-$F250,IF(AND($D250="C",$E250="T"),$F250,0))</f>
        <v>0</v>
      </c>
      <c r="P250" s="152">
        <f>IF($G$1&lt;3,0,IF(AND($D250="C",$E250="H"),$F250,IF(AND($D250="C",NOT($E250="H")),-$F250,IF($G250="C",$F250,IF(AND($E250="B",NOT($D250="C")),$F250/($G$1-1),IF($E250="X",$F250*Z250,0))))))</f>
        <v>0</v>
      </c>
      <c r="Q250" s="153">
        <f>IF(AND($D250="L",$E250="H"),-$F250,IF(AND($D250="L",$E250="T"),$F250,0))</f>
        <v>0</v>
      </c>
      <c r="R250" s="152">
        <f>IF($G$1&lt;4,0,IF(AND($D250="L",$E250="H"),$F250,IF(AND($D250="L",NOT($E250="H")),-$F250,IF($G250="L",$F250,IF(AND($E250="B",NOT($D250="L")),$F250/($G$1-1),IF($E250="X",$F250*AA250,0))))))</f>
        <v>0</v>
      </c>
      <c r="S250" s="153">
        <f>IF(AND($D250="O",$E250="H"),-$F250,IF(AND($D250="O",$E250="T"),$F250,0))</f>
        <v>0</v>
      </c>
      <c r="T250" s="152">
        <f>IF($G$1&lt;5,0,IF(AND($D250="O",$E250="H"),$F250,IF(AND($D250="O",NOT($E250="H")),-$F250,IF($G250="O",$F250,IF(AND($E250="B",NOT($D250="O")),$F250/($G$1-1),IF($E250="X",$F250*AB250,0))))))</f>
        <v>0</v>
      </c>
      <c r="U250" s="153">
        <f>IF(AND($D250="V",$E250="H"),-$F250,IF(AND($D250="V",$E250="T"),$F250,0))</f>
        <v>0</v>
      </c>
      <c r="V250" s="152">
        <f>IF($G$1&lt;6,0,IF(AND($D250="V",$E250="H"),$F250,IF(AND($D250="V",NOT($E250="H")),-$F250,IF($G250="V",$F250,IF(AND($E250="B",NOT($D250="V")),$F250/($G$1-1),IF($E250="X",($F250*AC250)-#REF!,0))))))</f>
        <v>0</v>
      </c>
      <c r="W250" s="154">
        <f>IF(AND(D250="S",E250="H"),1,IF(AND(D250="B",E250="H"),2,IF(AND(D250="G",E250="A"),3,IF(AND(D250="G",E250="D"),4,IF(AND(D250="R",E250="A"),5,IF(AND(D250="R",E250="D"),6,IF(AND(D250="C",E250="A"),7,IF(AND(D250="C",E250="D"),8,IF(AND(D250="L",E250="A"),9,IF(AND(D250="L",E250="D"),10,IF(AND(D250="O",E250="A"),11,IF(AND(D250="O",E250="D"),12,IF(AND(D250="V",E250="A"),13,IF(AND(D250="V",E250="D"),14,0))))))))))))))</f>
        <v>0</v>
      </c>
      <c r="X250" s="155">
        <f>IF(NOT(SUMIF($W$6:$W250,1,$I$6:$I250)=0),(SUMIF($W$6:$W250,3,$F$6:$F250)-SUMIF($AE$6:$AE250,3,$F$6:$F250))/ABS(SUMIF($W$6:$W250,1,$I$6:$I250)),0)</f>
        <v>0</v>
      </c>
      <c r="Y250" s="155">
        <f>IF(NOT(SUMIF($W$6:$W250,1,$I$6:$I250)=0),(SUMIF($W$6:$W250,5,$F$6:$F250)-SUMIF($AE$6:$AE250,5,$F$6:$F250))/ABS(SUMIF($W$6:$W250,1,$I$6:$I250)),0)</f>
        <v>0</v>
      </c>
      <c r="Z250" s="155">
        <f>IF(NOT(SUMIF($W$6:$W250,1,$I$6:$I250)=0),(SUMIF($W$6:$W250,7,$F$6:$F250)-SUMIF($AE$6:$AE250,7,$F$6:$F250))/ABS(SUMIF($W$6:$W250,1,$I$6:$I250)),0)</f>
        <v>0</v>
      </c>
      <c r="AA250" s="155">
        <f>IF(NOT(SUMIF($W$6:$W250,1,$I$6:$I250)=0),(SUMIF($W$6:$W250,9,$F$6:$F250)-SUMIF($AE$6:$AE250,9,$F$6:$F250))/ABS(SUMIF($W$6:$W250,1,$I$6:$I250)),0)</f>
        <v>0</v>
      </c>
      <c r="AB250" s="155">
        <f>IF(NOT(SUMIF($W$6:$W250,1,$I$6:$I250)=0),(SUMIF($W$6:$W250,11,$F$6:$F250)-SUMIF($AE$6:$AE250,11,$F$6:$F250))/ABS(SUMIF($W$6:$W250,1,$I$6:$I250)),0)</f>
        <v>0</v>
      </c>
      <c r="AC250" s="155">
        <f>IF(NOT(SUMIF($W$6:$W250,1,$I$6:$I250)=0),(SUMIF($W$6:$W250,13,$F$6:$F250)-SUMIF($AE$6:$AE250,13,$F$6:$F250))/ABS(SUMIF($W$6:$W250,1,$I$6:$I250)),0)</f>
        <v>0</v>
      </c>
      <c r="AD250" s="155">
        <f>IF(SUM($W$6:$W250)+SUM($AE$6:$AE250)=0,0,1-X250-Y250-Z250-AA250-AB250-AC250)</f>
        <v>0</v>
      </c>
      <c r="AE250" s="156">
        <f>IF(AND($D250="S",$E250="T"),1,IF(AND($D250="B",$E250="A"),2,IF(AND($G250="G",$E250="A"),3,IF(AND($G250="G",$E250="D"),4,IF(AND($G250="R",$E250="A"),5,IF(AND($G250="R",$E250="D"),6,IF(AND($G250="C",$E250="A"),7,IF(AND($G250="C",$E250="D"),8,IF(AND($G250="L",$E250="A"),9,IF(AND($G250="L",$E250="D"),10,IF(AND($G250="O",$E250="A"),11,IF(AND($G250="O",$E250="D"),12,IF(AND($G250="V",$E250="A"),13,IF(AND($G250="V",$E250="D"),14,IF(AND($E250="A",$G250="B"),15,0)))))))))))))))</f>
        <v>0</v>
      </c>
      <c r="AF250" s="157">
        <f>IF(AND(D250="B",E250="H"),A250,IF(AND(G250="B",OR(E250="A",E250="D")),A250,0))</f>
        <v>0</v>
      </c>
    </row>
    <row r="251" ht="12.7" customHeight="1">
      <c r="A251" s="143">
        <f>IF($E251="H",-$F251,IF($E251="T",$F251,IF(AND($E251="A",$G251="B"),$F251,IF(AND(E251="D",G251="B"),F251*0.8,0))))</f>
        <v>0</v>
      </c>
      <c r="B251" s="144">
        <f>$B250-$A251</f>
        <v>0</v>
      </c>
      <c r="C251" s="144">
        <f>IF(OR($E251="Z",AND($E251="H",$D251="B")),$F251,IF(AND($D251="B",$E251="Ü"),-$F251,IF($E251="X",$F251*$AD251,IF(AND(E251="D",G251="B"),F251*0.2,IF(AND(D251="S",E251="H"),$F251*H251/100,0)))))</f>
        <v>0</v>
      </c>
      <c r="D251" s="145"/>
      <c r="E251" s="146"/>
      <c r="F251" s="147">
        <f>IF(AND(D251="G",E251="S"),ROUND(SUM($L$6:$L250)*H251/100,-2),IF(AND(D251="R",E251="S"),ROUND(SUM(N$6:N250)*H251/100,-2),IF(AND(D251="C",E251="S"),ROUND(SUM(P$6:P250)*H251/100,-2),IF(AND(D251="L",E251="S"),ROUND(SUM(R$6:R250)*H251/100,-2),IF(AND(D251="O",E251="S"),ROUND(SUM(T$6:T250)*H251/100,-2),IF(AND(D251="V",E251="S"),ROUND(SUM(V$6:V250)*H251/100,-2),IF(AND(D251="G",E251="Z"),ABS(ROUND(SUM(K$6:K250)*H251/100,-2)),IF(AND(D251="R",E251="Z"),ABS(ROUND(SUM(M$6:M250)*H251/100,-2)),IF(AND(D251="C",E251="Z"),ABS(ROUND(SUM(O$6:O250)*H251/100,-2)),IF(AND(D251="L",E251="Z"),ABS(ROUND(SUM(Q$6:Q250)*H251/100,-2)),IF(AND(D251="O",E251="Z"),ABS(ROUND(SUM(S$6:S250)*H251/100,-2)),IF(AND(D251="V",E251="Z"),ABS(ROUND(SUM(U$6:U250)*H251/100,-2)),IF(E251="X",ABS(ROUND(SUM(I$6:I250)*H251/100,-2)),IF(AND(D251="B",E251="H"),80000,0))))))))))))))</f>
        <v>0</v>
      </c>
      <c r="G251" s="148"/>
      <c r="H251" s="149">
        <f>IF(AND(E250="S"),H249,H250)</f>
        <v>5</v>
      </c>
      <c r="I251" s="144">
        <f>IF(AND($D251="S",$E251="H"),-$F251,IF(AND($D251="S",$E251="T"),$F251,0))</f>
        <v>0</v>
      </c>
      <c r="J251" s="150">
        <f>IF(AND($D251="S",OR($E251="Ü",$E251="T",$E251="A",$E251="D")),-$F251,IF(AND($G251="S",$E251="Ü"),$F251,IF(E251="S",$F251,IF(AND(D251="S",E251="H"),$F251*(100-H251)/100,IF(E251="X",-F251,0)))))</f>
        <v>0</v>
      </c>
      <c r="K251" s="151">
        <f>IF(AND($D251="G",$E251="H"),-$F251,IF(AND($D251="G",$E251="T"),$F251,0))</f>
        <v>0</v>
      </c>
      <c r="L251" s="152">
        <f>IF(AND($D251="G",$E251="H"),$F251,IF(AND($D251="G",NOT($E251="H")),-$F251,IF($G251="G",$F251,IF(AND($E251="B",NOT($D251="G")),$F251/($G$1-1),IF($E251="X",$F251*X251,0)))))</f>
        <v>0</v>
      </c>
      <c r="M251" s="153">
        <f>IF(AND($D251="R",$E251="H"),-$F251,IF(AND($D251="R",$E251="T"),$F251,0))</f>
        <v>0</v>
      </c>
      <c r="N251" s="152">
        <f>IF(AND($D251="R",$E251="H"),$F251,IF(AND($D251="R",NOT($E251="H")),-$F251,IF($G251="R",$F251,IF(AND($E251="B",NOT($D251="R")),$F251/($G$1-1),IF($E251="X",$F251*Y251,0)))))</f>
        <v>0</v>
      </c>
      <c r="O251" s="153">
        <f>IF(AND($D251="C",$E251="H"),-$F251,IF(AND($D251="C",$E251="T"),$F251,0))</f>
        <v>0</v>
      </c>
      <c r="P251" s="152">
        <f>IF($G$1&lt;3,0,IF(AND($D251="C",$E251="H"),$F251,IF(AND($D251="C",NOT($E251="H")),-$F251,IF($G251="C",$F251,IF(AND($E251="B",NOT($D251="C")),$F251/($G$1-1),IF($E251="X",$F251*Z251,0))))))</f>
        <v>0</v>
      </c>
      <c r="Q251" s="153">
        <f>IF(AND($D251="L",$E251="H"),-$F251,IF(AND($D251="L",$E251="T"),$F251,0))</f>
        <v>0</v>
      </c>
      <c r="R251" s="152">
        <f>IF($G$1&lt;4,0,IF(AND($D251="L",$E251="H"),$F251,IF(AND($D251="L",NOT($E251="H")),-$F251,IF($G251="L",$F251,IF(AND($E251="B",NOT($D251="L")),$F251/($G$1-1),IF($E251="X",$F251*AA251,0))))))</f>
        <v>0</v>
      </c>
      <c r="S251" s="153">
        <f>IF(AND($D251="O",$E251="H"),-$F251,IF(AND($D251="O",$E251="T"),$F251,0))</f>
        <v>0</v>
      </c>
      <c r="T251" s="152">
        <f>IF($G$1&lt;5,0,IF(AND($D251="O",$E251="H"),$F251,IF(AND($D251="O",NOT($E251="H")),-$F251,IF($G251="O",$F251,IF(AND($E251="B",NOT($D251="O")),$F251/($G$1-1),IF($E251="X",$F251*AB251,0))))))</f>
        <v>0</v>
      </c>
      <c r="U251" s="153">
        <f>IF(AND($D251="V",$E251="H"),-$F251,IF(AND($D251="V",$E251="T"),$F251,0))</f>
        <v>0</v>
      </c>
      <c r="V251" s="152">
        <f>IF($G$1&lt;6,0,IF(AND($D251="V",$E251="H"),$F251,IF(AND($D251="V",NOT($E251="H")),-$F251,IF($G251="V",$F251,IF(AND($E251="B",NOT($D251="V")),$F251/($G$1-1),IF($E251="X",($F251*AC251)-#REF!,0))))))</f>
        <v>0</v>
      </c>
      <c r="W251" s="158">
        <f>IF(AND(D251="S",E251="H"),1,IF(AND(D251="B",E251="H"),2,IF(AND(D251="G",E251="A"),3,IF(AND(D251="G",E251="D"),4,IF(AND(D251="R",E251="A"),5,IF(AND(D251="R",E251="D"),6,IF(AND(D251="C",E251="A"),7,IF(AND(D251="C",E251="D"),8,IF(AND(D251="L",E251="A"),9,IF(AND(D251="L",E251="D"),10,IF(AND(D251="O",E251="A"),11,IF(AND(D251="O",E251="D"),12,IF(AND(D251="V",E251="A"),13,IF(AND(D251="V",E251="D"),14,0))))))))))))))</f>
        <v>0</v>
      </c>
      <c r="X251" s="159">
        <f>IF(NOT(SUMIF($W$6:$W251,1,$I$6:$I251)=0),(SUMIF($W$6:$W251,3,$F$6:$F251)-SUMIF($AE$6:$AE251,3,$F$6:$F251))/ABS(SUMIF($W$6:$W251,1,$I$6:$I251)),0)</f>
        <v>0</v>
      </c>
      <c r="Y251" s="159">
        <f>IF(NOT(SUMIF($W$6:$W251,1,$I$6:$I251)=0),(SUMIF($W$6:$W251,5,$F$6:$F251)-SUMIF($AE$6:$AE251,5,$F$6:$F251))/ABS(SUMIF($W$6:$W251,1,$I$6:$I251)),0)</f>
        <v>0</v>
      </c>
      <c r="Z251" s="159">
        <f>IF(NOT(SUMIF($W$6:$W251,1,$I$6:$I251)=0),(SUMIF($W$6:$W251,7,$F$6:$F251)-SUMIF($AE$6:$AE251,7,$F$6:$F251))/ABS(SUMIF($W$6:$W251,1,$I$6:$I251)),0)</f>
        <v>0</v>
      </c>
      <c r="AA251" s="159">
        <f>IF(NOT(SUMIF($W$6:$W251,1,$I$6:$I251)=0),(SUMIF($W$6:$W251,9,$F$6:$F251)-SUMIF($AE$6:$AE251,9,$F$6:$F251))/ABS(SUMIF($W$6:$W251,1,$I$6:$I251)),0)</f>
        <v>0</v>
      </c>
      <c r="AB251" s="159">
        <f>IF(NOT(SUMIF($W$6:$W251,1,$I$6:$I251)=0),(SUMIF($W$6:$W251,11,$F$6:$F251)-SUMIF($AE$6:$AE251,11,$F$6:$F251))/ABS(SUMIF($W$6:$W251,1,$I$6:$I251)),0)</f>
        <v>0</v>
      </c>
      <c r="AC251" s="159">
        <f>IF(NOT(SUMIF($W$6:$W251,1,$I$6:$I251)=0),(SUMIF($W$6:$W251,13,$F$6:$F251)-SUMIF($AE$6:$AE251,13,$F$6:$F251))/ABS(SUMIF($W$6:$W251,1,$I$6:$I251)),0)</f>
        <v>0</v>
      </c>
      <c r="AD251" s="159">
        <f>IF(SUM($W$6:$W251)+SUM($AE$6:$AE251)=0,0,1-X251-Y251-Z251-AA251-AB251-AC251)</f>
        <v>0</v>
      </c>
      <c r="AE251" s="160">
        <f>IF(AND($D251="S",$E251="T"),1,IF(AND($D251="B",$E251="A"),2,IF(AND($G251="G",$E251="A"),3,IF(AND($G251="G",$E251="D"),4,IF(AND($G251="R",$E251="A"),5,IF(AND($G251="R",$E251="D"),6,IF(AND($G251="C",$E251="A"),7,IF(AND($G251="C",$E251="D"),8,IF(AND($G251="L",$E251="A"),9,IF(AND($G251="L",$E251="D"),10,IF(AND($G251="O",$E251="A"),11,IF(AND($G251="O",$E251="D"),12,IF(AND($G251="V",$E251="A"),13,IF(AND($G251="V",$E251="D"),14,IF(AND($E251="A",$G251="B"),15,0)))))))))))))))</f>
        <v>0</v>
      </c>
      <c r="AF251" s="161">
        <f>IF(AND(D251="B",E251="H"),A251,IF(AND(G251="B",OR(E251="A",E251="D")),A251,0))</f>
        <v>0</v>
      </c>
    </row>
    <row r="252" ht="12.7" customHeight="1">
      <c r="A252" s="143">
        <f>IF($E252="H",-$F252,IF($E252="T",$F252,IF(AND($E252="A",$G252="B"),$F252,IF(AND(E252="D",G252="B"),F252*0.8,0))))</f>
        <v>0</v>
      </c>
      <c r="B252" s="144">
        <f>$B251-$A252</f>
        <v>0</v>
      </c>
      <c r="C252" s="144">
        <f>IF(OR($E252="Z",AND($E252="H",$D252="B")),$F252,IF(AND($D252="B",$E252="Ü"),-$F252,IF($E252="X",$F252*$AD252,IF(AND(E252="D",G252="B"),F252*0.2,IF(AND(D252="S",E252="H"),$F252*H252/100,0)))))</f>
        <v>0</v>
      </c>
      <c r="D252" s="145"/>
      <c r="E252" s="146"/>
      <c r="F252" s="147">
        <f>IF(AND(D252="G",E252="S"),ROUND(SUM($L$6:$L251)*H252/100,-2),IF(AND(D252="R",E252="S"),ROUND(SUM(N$6:N251)*H252/100,-2),IF(AND(D252="C",E252="S"),ROUND(SUM(P$6:P251)*H252/100,-2),IF(AND(D252="L",E252="S"),ROUND(SUM(R$6:R251)*H252/100,-2),IF(AND(D252="O",E252="S"),ROUND(SUM(T$6:T251)*H252/100,-2),IF(AND(D252="V",E252="S"),ROUND(SUM(V$6:V251)*H252/100,-2),IF(AND(D252="G",E252="Z"),ABS(ROUND(SUM(K$6:K251)*H252/100,-2)),IF(AND(D252="R",E252="Z"),ABS(ROUND(SUM(M$6:M251)*H252/100,-2)),IF(AND(D252="C",E252="Z"),ABS(ROUND(SUM(O$6:O251)*H252/100,-2)),IF(AND(D252="L",E252="Z"),ABS(ROUND(SUM(Q$6:Q251)*H252/100,-2)),IF(AND(D252="O",E252="Z"),ABS(ROUND(SUM(S$6:S251)*H252/100,-2)),IF(AND(D252="V",E252="Z"),ABS(ROUND(SUM(U$6:U251)*H252/100,-2)),IF(E252="X",ABS(ROUND(SUM(I$6:I251)*H252/100,-2)),IF(AND(D252="B",E252="H"),80000,0))))))))))))))</f>
        <v>0</v>
      </c>
      <c r="G252" s="148"/>
      <c r="H252" s="149">
        <f>IF(AND(E251="S"),H250,H251)</f>
        <v>5</v>
      </c>
      <c r="I252" s="144">
        <f>IF(AND($D252="S",$E252="H"),-$F252,IF(AND($D252="S",$E252="T"),$F252,0))</f>
        <v>0</v>
      </c>
      <c r="J252" s="150">
        <f>IF(AND($D252="S",OR($E252="Ü",$E252="T",$E252="A",$E252="D")),-$F252,IF(AND($G252="S",$E252="Ü"),$F252,IF(E252="S",$F252,IF(AND(D252="S",E252="H"),$F252*(100-H252)/100,IF(E252="X",-F252,0)))))</f>
        <v>0</v>
      </c>
      <c r="K252" s="151">
        <f>IF(AND($D252="G",$E252="H"),-$F252,IF(AND($D252="G",$E252="T"),$F252,0))</f>
        <v>0</v>
      </c>
      <c r="L252" s="152">
        <f>IF(AND($D252="G",$E252="H"),$F252,IF(AND($D252="G",NOT($E252="H")),-$F252,IF($G252="G",$F252,IF(AND($E252="B",NOT($D252="G")),$F252/($G$1-1),IF($E252="X",$F252*X252,0)))))</f>
        <v>0</v>
      </c>
      <c r="M252" s="153">
        <f>IF(AND($D252="R",$E252="H"),-$F252,IF(AND($D252="R",$E252="T"),$F252,0))</f>
        <v>0</v>
      </c>
      <c r="N252" s="152">
        <f>IF(AND($D252="R",$E252="H"),$F252,IF(AND($D252="R",NOT($E252="H")),-$F252,IF($G252="R",$F252,IF(AND($E252="B",NOT($D252="R")),$F252/($G$1-1),IF($E252="X",$F252*Y252,0)))))</f>
        <v>0</v>
      </c>
      <c r="O252" s="153">
        <f>IF(AND($D252="C",$E252="H"),-$F252,IF(AND($D252="C",$E252="T"),$F252,0))</f>
        <v>0</v>
      </c>
      <c r="P252" s="152">
        <f>IF($G$1&lt;3,0,IF(AND($D252="C",$E252="H"),$F252,IF(AND($D252="C",NOT($E252="H")),-$F252,IF($G252="C",$F252,IF(AND($E252="B",NOT($D252="C")),$F252/($G$1-1),IF($E252="X",$F252*Z252,0))))))</f>
        <v>0</v>
      </c>
      <c r="Q252" s="153">
        <f>IF(AND($D252="L",$E252="H"),-$F252,IF(AND($D252="L",$E252="T"),$F252,0))</f>
        <v>0</v>
      </c>
      <c r="R252" s="152">
        <f>IF($G$1&lt;4,0,IF(AND($D252="L",$E252="H"),$F252,IF(AND($D252="L",NOT($E252="H")),-$F252,IF($G252="L",$F252,IF(AND($E252="B",NOT($D252="L")),$F252/($G$1-1),IF($E252="X",$F252*AA252,0))))))</f>
        <v>0</v>
      </c>
      <c r="S252" s="153">
        <f>IF(AND($D252="O",$E252="H"),-$F252,IF(AND($D252="O",$E252="T"),$F252,0))</f>
        <v>0</v>
      </c>
      <c r="T252" s="152">
        <f>IF($G$1&lt;5,0,IF(AND($D252="O",$E252="H"),$F252,IF(AND($D252="O",NOT($E252="H")),-$F252,IF($G252="O",$F252,IF(AND($E252="B",NOT($D252="O")),$F252/($G$1-1),IF($E252="X",$F252*AB252,0))))))</f>
        <v>0</v>
      </c>
      <c r="U252" s="153">
        <f>IF(AND($D252="V",$E252="H"),-$F252,IF(AND($D252="V",$E252="T"),$F252,0))</f>
        <v>0</v>
      </c>
      <c r="V252" s="152">
        <f>IF($G$1&lt;6,0,IF(AND($D252="V",$E252="H"),$F252,IF(AND($D252="V",NOT($E252="H")),-$F252,IF($G252="V",$F252,IF(AND($E252="B",NOT($D252="V")),$F252/($G$1-1),IF($E252="X",($F252*AC252)-#REF!,0))))))</f>
        <v>0</v>
      </c>
      <c r="W252" s="154">
        <f>IF(AND(D252="S",E252="H"),1,IF(AND(D252="B",E252="H"),2,IF(AND(D252="G",E252="A"),3,IF(AND(D252="G",E252="D"),4,IF(AND(D252="R",E252="A"),5,IF(AND(D252="R",E252="D"),6,IF(AND(D252="C",E252="A"),7,IF(AND(D252="C",E252="D"),8,IF(AND(D252="L",E252="A"),9,IF(AND(D252="L",E252="D"),10,IF(AND(D252="O",E252="A"),11,IF(AND(D252="O",E252="D"),12,IF(AND(D252="V",E252="A"),13,IF(AND(D252="V",E252="D"),14,0))))))))))))))</f>
        <v>0</v>
      </c>
      <c r="X252" s="155">
        <f>IF(NOT(SUMIF($W$6:$W252,1,$I$6:$I252)=0),(SUMIF($W$6:$W252,3,$F$6:$F252)-SUMIF($AE$6:$AE252,3,$F$6:$F252))/ABS(SUMIF($W$6:$W252,1,$I$6:$I252)),0)</f>
        <v>0</v>
      </c>
      <c r="Y252" s="155">
        <f>IF(NOT(SUMIF($W$6:$W252,1,$I$6:$I252)=0),(SUMIF($W$6:$W252,5,$F$6:$F252)-SUMIF($AE$6:$AE252,5,$F$6:$F252))/ABS(SUMIF($W$6:$W252,1,$I$6:$I252)),0)</f>
        <v>0</v>
      </c>
      <c r="Z252" s="155">
        <f>IF(NOT(SUMIF($W$6:$W252,1,$I$6:$I252)=0),(SUMIF($W$6:$W252,7,$F$6:$F252)-SUMIF($AE$6:$AE252,7,$F$6:$F252))/ABS(SUMIF($W$6:$W252,1,$I$6:$I252)),0)</f>
        <v>0</v>
      </c>
      <c r="AA252" s="155">
        <f>IF(NOT(SUMIF($W$6:$W252,1,$I$6:$I252)=0),(SUMIF($W$6:$W252,9,$F$6:$F252)-SUMIF($AE$6:$AE252,9,$F$6:$F252))/ABS(SUMIF($W$6:$W252,1,$I$6:$I252)),0)</f>
        <v>0</v>
      </c>
      <c r="AB252" s="155">
        <f>IF(NOT(SUMIF($W$6:$W252,1,$I$6:$I252)=0),(SUMIF($W$6:$W252,11,$F$6:$F252)-SUMIF($AE$6:$AE252,11,$F$6:$F252))/ABS(SUMIF($W$6:$W252,1,$I$6:$I252)),0)</f>
        <v>0</v>
      </c>
      <c r="AC252" s="155">
        <f>IF(NOT(SUMIF($W$6:$W252,1,$I$6:$I252)=0),(SUMIF($W$6:$W252,13,$F$6:$F252)-SUMIF($AE$6:$AE252,13,$F$6:$F252))/ABS(SUMIF($W$6:$W252,1,$I$6:$I252)),0)</f>
        <v>0</v>
      </c>
      <c r="AD252" s="155">
        <f>IF(SUM($W$6:$W252)+SUM($AE$6:$AE252)=0,0,1-X252-Y252-Z252-AA252-AB252-AC252)</f>
        <v>0</v>
      </c>
      <c r="AE252" s="156">
        <f>IF(AND($D252="S",$E252="T"),1,IF(AND($D252="B",$E252="A"),2,IF(AND($G252="G",$E252="A"),3,IF(AND($G252="G",$E252="D"),4,IF(AND($G252="R",$E252="A"),5,IF(AND($G252="R",$E252="D"),6,IF(AND($G252="C",$E252="A"),7,IF(AND($G252="C",$E252="D"),8,IF(AND($G252="L",$E252="A"),9,IF(AND($G252="L",$E252="D"),10,IF(AND($G252="O",$E252="A"),11,IF(AND($G252="O",$E252="D"),12,IF(AND($G252="V",$E252="A"),13,IF(AND($G252="V",$E252="D"),14,IF(AND($E252="A",$G252="B"),15,0)))))))))))))))</f>
        <v>0</v>
      </c>
      <c r="AF252" s="157">
        <f>IF(AND(D252="B",E252="H"),A252,IF(AND(G252="B",OR(E252="A",E252="D")),A252,0))</f>
        <v>0</v>
      </c>
    </row>
    <row r="253" ht="12.7" customHeight="1">
      <c r="A253" s="143">
        <f>IF($E253="H",-$F253,IF($E253="T",$F253,IF(AND($E253="A",$G253="B"),$F253,IF(AND(E253="D",G253="B"),F253*0.8,0))))</f>
        <v>0</v>
      </c>
      <c r="B253" s="144">
        <f>$B252-$A253</f>
        <v>0</v>
      </c>
      <c r="C253" s="144">
        <f>IF(OR($E253="Z",AND($E253="H",$D253="B")),$F253,IF(AND($D253="B",$E253="Ü"),-$F253,IF($E253="X",$F253*$AD253,IF(AND(E253="D",G253="B"),F253*0.2,IF(AND(D253="S",E253="H"),$F253*H253/100,0)))))</f>
        <v>0</v>
      </c>
      <c r="D253" s="145"/>
      <c r="E253" s="146"/>
      <c r="F253" s="147">
        <f>IF(AND(D253="G",E253="S"),ROUND(SUM($L$6:$L252)*H253/100,-2),IF(AND(D253="R",E253="S"),ROUND(SUM(N$6:N252)*H253/100,-2),IF(AND(D253="C",E253="S"),ROUND(SUM(P$6:P252)*H253/100,-2),IF(AND(D253="L",E253="S"),ROUND(SUM(R$6:R252)*H253/100,-2),IF(AND(D253="O",E253="S"),ROUND(SUM(T$6:T252)*H253/100,-2),IF(AND(D253="V",E253="S"),ROUND(SUM(V$6:V252)*H253/100,-2),IF(AND(D253="G",E253="Z"),ABS(ROUND(SUM(K$6:K252)*H253/100,-2)),IF(AND(D253="R",E253="Z"),ABS(ROUND(SUM(M$6:M252)*H253/100,-2)),IF(AND(D253="C",E253="Z"),ABS(ROUND(SUM(O$6:O252)*H253/100,-2)),IF(AND(D253="L",E253="Z"),ABS(ROUND(SUM(Q$6:Q252)*H253/100,-2)),IF(AND(D253="O",E253="Z"),ABS(ROUND(SUM(S$6:S252)*H253/100,-2)),IF(AND(D253="V",E253="Z"),ABS(ROUND(SUM(U$6:U252)*H253/100,-2)),IF(E253="X",ABS(ROUND(SUM(I$6:I252)*H253/100,-2)),IF(AND(D253="B",E253="H"),80000,0))))))))))))))</f>
        <v>0</v>
      </c>
      <c r="G253" s="148"/>
      <c r="H253" s="149">
        <f>IF(AND(E252="S"),H251,H252)</f>
        <v>5</v>
      </c>
      <c r="I253" s="144">
        <f>IF(AND($D253="S",$E253="H"),-$F253,IF(AND($D253="S",$E253="T"),$F253,0))</f>
        <v>0</v>
      </c>
      <c r="J253" s="150">
        <f>IF(AND($D253="S",OR($E253="Ü",$E253="T",$E253="A",$E253="D")),-$F253,IF(AND($G253="S",$E253="Ü"),$F253,IF(E253="S",$F253,IF(AND(D253="S",E253="H"),$F253*(100-H253)/100,IF(E253="X",-F253,0)))))</f>
        <v>0</v>
      </c>
      <c r="K253" s="151">
        <f>IF(AND($D253="G",$E253="H"),-$F253,IF(AND($D253="G",$E253="T"),$F253,0))</f>
        <v>0</v>
      </c>
      <c r="L253" s="152">
        <f>IF(AND($D253="G",$E253="H"),$F253,IF(AND($D253="G",NOT($E253="H")),-$F253,IF($G253="G",$F253,IF(AND($E253="B",NOT($D253="G")),$F253/($G$1-1),IF($E253="X",$F253*X253,0)))))</f>
        <v>0</v>
      </c>
      <c r="M253" s="153">
        <f>IF(AND($D253="R",$E253="H"),-$F253,IF(AND($D253="R",$E253="T"),$F253,0))</f>
        <v>0</v>
      </c>
      <c r="N253" s="152">
        <f>IF(AND($D253="R",$E253="H"),$F253,IF(AND($D253="R",NOT($E253="H")),-$F253,IF($G253="R",$F253,IF(AND($E253="B",NOT($D253="R")),$F253/($G$1-1),IF($E253="X",$F253*Y253,0)))))</f>
        <v>0</v>
      </c>
      <c r="O253" s="153">
        <f>IF(AND($D253="C",$E253="H"),-$F253,IF(AND($D253="C",$E253="T"),$F253,0))</f>
        <v>0</v>
      </c>
      <c r="P253" s="152">
        <f>IF($G$1&lt;3,0,IF(AND($D253="C",$E253="H"),$F253,IF(AND($D253="C",NOT($E253="H")),-$F253,IF($G253="C",$F253,IF(AND($E253="B",NOT($D253="C")),$F253/($G$1-1),IF($E253="X",$F253*Z253,0))))))</f>
        <v>0</v>
      </c>
      <c r="Q253" s="153">
        <f>IF(AND($D253="L",$E253="H"),-$F253,IF(AND($D253="L",$E253="T"),$F253,0))</f>
        <v>0</v>
      </c>
      <c r="R253" s="152">
        <f>IF($G$1&lt;4,0,IF(AND($D253="L",$E253="H"),$F253,IF(AND($D253="L",NOT($E253="H")),-$F253,IF($G253="L",$F253,IF(AND($E253="B",NOT($D253="L")),$F253/($G$1-1),IF($E253="X",$F253*AA253,0))))))</f>
        <v>0</v>
      </c>
      <c r="S253" s="153">
        <f>IF(AND($D253="O",$E253="H"),-$F253,IF(AND($D253="O",$E253="T"),$F253,0))</f>
        <v>0</v>
      </c>
      <c r="T253" s="152">
        <f>IF($G$1&lt;5,0,IF(AND($D253="O",$E253="H"),$F253,IF(AND($D253="O",NOT($E253="H")),-$F253,IF($G253="O",$F253,IF(AND($E253="B",NOT($D253="O")),$F253/($G$1-1),IF($E253="X",$F253*AB253,0))))))</f>
        <v>0</v>
      </c>
      <c r="U253" s="153">
        <f>IF(AND($D253="V",$E253="H"),-$F253,IF(AND($D253="V",$E253="T"),$F253,0))</f>
        <v>0</v>
      </c>
      <c r="V253" s="152">
        <f>IF($G$1&lt;6,0,IF(AND($D253="V",$E253="H"),$F253,IF(AND($D253="V",NOT($E253="H")),-$F253,IF($G253="V",$F253,IF(AND($E253="B",NOT($D253="V")),$F253/($G$1-1),IF($E253="X",($F253*AC253)-#REF!,0))))))</f>
        <v>0</v>
      </c>
      <c r="W253" s="158">
        <f>IF(AND(D253="S",E253="H"),1,IF(AND(D253="B",E253="H"),2,IF(AND(D253="G",E253="A"),3,IF(AND(D253="G",E253="D"),4,IF(AND(D253="R",E253="A"),5,IF(AND(D253="R",E253="D"),6,IF(AND(D253="C",E253="A"),7,IF(AND(D253="C",E253="D"),8,IF(AND(D253="L",E253="A"),9,IF(AND(D253="L",E253="D"),10,IF(AND(D253="O",E253="A"),11,IF(AND(D253="O",E253="D"),12,IF(AND(D253="V",E253="A"),13,IF(AND(D253="V",E253="D"),14,0))))))))))))))</f>
        <v>0</v>
      </c>
      <c r="X253" s="159">
        <f>IF(NOT(SUMIF($W$6:$W253,1,$I$6:$I253)=0),(SUMIF($W$6:$W253,3,$F$6:$F253)-SUMIF($AE$6:$AE253,3,$F$6:$F253))/ABS(SUMIF($W$6:$W253,1,$I$6:$I253)),0)</f>
        <v>0</v>
      </c>
      <c r="Y253" s="159">
        <f>IF(NOT(SUMIF($W$6:$W253,1,$I$6:$I253)=0),(SUMIF($W$6:$W253,5,$F$6:$F253)-SUMIF($AE$6:$AE253,5,$F$6:$F253))/ABS(SUMIF($W$6:$W253,1,$I$6:$I253)),0)</f>
        <v>0</v>
      </c>
      <c r="Z253" s="159">
        <f>IF(NOT(SUMIF($W$6:$W253,1,$I$6:$I253)=0),(SUMIF($W$6:$W253,7,$F$6:$F253)-SUMIF($AE$6:$AE253,7,$F$6:$F253))/ABS(SUMIF($W$6:$W253,1,$I$6:$I253)),0)</f>
        <v>0</v>
      </c>
      <c r="AA253" s="159">
        <f>IF(NOT(SUMIF($W$6:$W253,1,$I$6:$I253)=0),(SUMIF($W$6:$W253,9,$F$6:$F253)-SUMIF($AE$6:$AE253,9,$F$6:$F253))/ABS(SUMIF($W$6:$W253,1,$I$6:$I253)),0)</f>
        <v>0</v>
      </c>
      <c r="AB253" s="159">
        <f>IF(NOT(SUMIF($W$6:$W253,1,$I$6:$I253)=0),(SUMIF($W$6:$W253,11,$F$6:$F253)-SUMIF($AE$6:$AE253,11,$F$6:$F253))/ABS(SUMIF($W$6:$W253,1,$I$6:$I253)),0)</f>
        <v>0</v>
      </c>
      <c r="AC253" s="159">
        <f>IF(NOT(SUMIF($W$6:$W253,1,$I$6:$I253)=0),(SUMIF($W$6:$W253,13,$F$6:$F253)-SUMIF($AE$6:$AE253,13,$F$6:$F253))/ABS(SUMIF($W$6:$W253,1,$I$6:$I253)),0)</f>
        <v>0</v>
      </c>
      <c r="AD253" s="159">
        <f>IF(SUM($W$6:$W253)+SUM($AE$6:$AE253)=0,0,1-X253-Y253-Z253-AA253-AB253-AC253)</f>
        <v>0</v>
      </c>
      <c r="AE253" s="160">
        <f>IF(AND($D253="S",$E253="T"),1,IF(AND($D253="B",$E253="A"),2,IF(AND($G253="G",$E253="A"),3,IF(AND($G253="G",$E253="D"),4,IF(AND($G253="R",$E253="A"),5,IF(AND($G253="R",$E253="D"),6,IF(AND($G253="C",$E253="A"),7,IF(AND($G253="C",$E253="D"),8,IF(AND($G253="L",$E253="A"),9,IF(AND($G253="L",$E253="D"),10,IF(AND($G253="O",$E253="A"),11,IF(AND($G253="O",$E253="D"),12,IF(AND($G253="V",$E253="A"),13,IF(AND($G253="V",$E253="D"),14,IF(AND($E253="A",$G253="B"),15,0)))))))))))))))</f>
        <v>0</v>
      </c>
      <c r="AF253" s="161">
        <f>IF(AND(D253="B",E253="H"),A253,IF(AND(G253="B",OR(E253="A",E253="D")),A253,0))</f>
        <v>0</v>
      </c>
    </row>
    <row r="254" ht="12.7" customHeight="1">
      <c r="A254" s="143">
        <f>IF($E254="H",-$F254,IF($E254="T",$F254,IF(AND($E254="A",$G254="B"),$F254,IF(AND(E254="D",G254="B"),F254*0.8,0))))</f>
        <v>0</v>
      </c>
      <c r="B254" s="144">
        <f>$B253-$A254</f>
        <v>0</v>
      </c>
      <c r="C254" s="144">
        <f>IF(OR($E254="Z",AND($E254="H",$D254="B")),$F254,IF(AND($D254="B",$E254="Ü"),-$F254,IF($E254="X",$F254*$AD254,IF(AND(E254="D",G254="B"),F254*0.2,IF(AND(D254="S",E254="H"),$F254*H254/100,0)))))</f>
        <v>0</v>
      </c>
      <c r="D254" s="145"/>
      <c r="E254" s="146"/>
      <c r="F254" s="147">
        <f>IF(AND(D254="G",E254="S"),ROUND(SUM($L$6:$L253)*H254/100,-2),IF(AND(D254="R",E254="S"),ROUND(SUM(N$6:N253)*H254/100,-2),IF(AND(D254="C",E254="S"),ROUND(SUM(P$6:P253)*H254/100,-2),IF(AND(D254="L",E254="S"),ROUND(SUM(R$6:R253)*H254/100,-2),IF(AND(D254="O",E254="S"),ROUND(SUM(T$6:T253)*H254/100,-2),IF(AND(D254="V",E254="S"),ROUND(SUM(V$6:V253)*H254/100,-2),IF(AND(D254="G",E254="Z"),ABS(ROUND(SUM(K$6:K253)*H254/100,-2)),IF(AND(D254="R",E254="Z"),ABS(ROUND(SUM(M$6:M253)*H254/100,-2)),IF(AND(D254="C",E254="Z"),ABS(ROUND(SUM(O$6:O253)*H254/100,-2)),IF(AND(D254="L",E254="Z"),ABS(ROUND(SUM(Q$6:Q253)*H254/100,-2)),IF(AND(D254="O",E254="Z"),ABS(ROUND(SUM(S$6:S253)*H254/100,-2)),IF(AND(D254="V",E254="Z"),ABS(ROUND(SUM(U$6:U253)*H254/100,-2)),IF(E254="X",ABS(ROUND(SUM(I$6:I253)*H254/100,-2)),IF(AND(D254="B",E254="H"),80000,0))))))))))))))</f>
        <v>0</v>
      </c>
      <c r="G254" s="148"/>
      <c r="H254" s="149">
        <f>IF(AND(E253="S"),H252,H253)</f>
        <v>5</v>
      </c>
      <c r="I254" s="144">
        <f>IF(AND($D254="S",$E254="H"),-$F254,IF(AND($D254="S",$E254="T"),$F254,0))</f>
        <v>0</v>
      </c>
      <c r="J254" s="150">
        <f>IF(AND($D254="S",OR($E254="Ü",$E254="T",$E254="A",$E254="D")),-$F254,IF(AND($G254="S",$E254="Ü"),$F254,IF(E254="S",$F254,IF(AND(D254="S",E254="H"),$F254*(100-H254)/100,IF(E254="X",-F254,0)))))</f>
        <v>0</v>
      </c>
      <c r="K254" s="151">
        <f>IF(AND($D254="G",$E254="H"),-$F254,IF(AND($D254="G",$E254="T"),$F254,0))</f>
        <v>0</v>
      </c>
      <c r="L254" s="152">
        <f>IF(AND($D254="G",$E254="H"),$F254,IF(AND($D254="G",NOT($E254="H")),-$F254,IF($G254="G",$F254,IF(AND($E254="B",NOT($D254="G")),$F254/($G$1-1),IF($E254="X",$F254*X254,0)))))</f>
        <v>0</v>
      </c>
      <c r="M254" s="153">
        <f>IF(AND($D254="R",$E254="H"),-$F254,IF(AND($D254="R",$E254="T"),$F254,0))</f>
        <v>0</v>
      </c>
      <c r="N254" s="152">
        <f>IF(AND($D254="R",$E254="H"),$F254,IF(AND($D254="R",NOT($E254="H")),-$F254,IF($G254="R",$F254,IF(AND($E254="B",NOT($D254="R")),$F254/($G$1-1),IF($E254="X",$F254*Y254,0)))))</f>
        <v>0</v>
      </c>
      <c r="O254" s="153">
        <f>IF(AND($D254="C",$E254="H"),-$F254,IF(AND($D254="C",$E254="T"),$F254,0))</f>
        <v>0</v>
      </c>
      <c r="P254" s="152">
        <f>IF($G$1&lt;3,0,IF(AND($D254="C",$E254="H"),$F254,IF(AND($D254="C",NOT($E254="H")),-$F254,IF($G254="C",$F254,IF(AND($E254="B",NOT($D254="C")),$F254/($G$1-1),IF($E254="X",$F254*Z254,0))))))</f>
        <v>0</v>
      </c>
      <c r="Q254" s="153">
        <f>IF(AND($D254="L",$E254="H"),-$F254,IF(AND($D254="L",$E254="T"),$F254,0))</f>
        <v>0</v>
      </c>
      <c r="R254" s="152">
        <f>IF($G$1&lt;4,0,IF(AND($D254="L",$E254="H"),$F254,IF(AND($D254="L",NOT($E254="H")),-$F254,IF($G254="L",$F254,IF(AND($E254="B",NOT($D254="L")),$F254/($G$1-1),IF($E254="X",$F254*AA254,0))))))</f>
        <v>0</v>
      </c>
      <c r="S254" s="153">
        <f>IF(AND($D254="O",$E254="H"),-$F254,IF(AND($D254="O",$E254="T"),$F254,0))</f>
        <v>0</v>
      </c>
      <c r="T254" s="152">
        <f>IF($G$1&lt;5,0,IF(AND($D254="O",$E254="H"),$F254,IF(AND($D254="O",NOT($E254="H")),-$F254,IF($G254="O",$F254,IF(AND($E254="B",NOT($D254="O")),$F254/($G$1-1),IF($E254="X",$F254*AB254,0))))))</f>
        <v>0</v>
      </c>
      <c r="U254" s="153">
        <f>IF(AND($D254="V",$E254="H"),-$F254,IF(AND($D254="V",$E254="T"),$F254,0))</f>
        <v>0</v>
      </c>
      <c r="V254" s="152">
        <f>IF($G$1&lt;6,0,IF(AND($D254="V",$E254="H"),$F254,IF(AND($D254="V",NOT($E254="H")),-$F254,IF($G254="V",$F254,IF(AND($E254="B",NOT($D254="V")),$F254/($G$1-1),IF($E254="X",($F254*AC254)-#REF!,0))))))</f>
        <v>0</v>
      </c>
      <c r="W254" s="154">
        <f>IF(AND(D254="S",E254="H"),1,IF(AND(D254="B",E254="H"),2,IF(AND(D254="G",E254="A"),3,IF(AND(D254="G",E254="D"),4,IF(AND(D254="R",E254="A"),5,IF(AND(D254="R",E254="D"),6,IF(AND(D254="C",E254="A"),7,IF(AND(D254="C",E254="D"),8,IF(AND(D254="L",E254="A"),9,IF(AND(D254="L",E254="D"),10,IF(AND(D254="O",E254="A"),11,IF(AND(D254="O",E254="D"),12,IF(AND(D254="V",E254="A"),13,IF(AND(D254="V",E254="D"),14,0))))))))))))))</f>
        <v>0</v>
      </c>
      <c r="X254" s="155">
        <f>IF(NOT(SUMIF($W$6:$W254,1,$I$6:$I254)=0),(SUMIF($W$6:$W254,3,$F$6:$F254)-SUMIF($AE$6:$AE254,3,$F$6:$F254))/ABS(SUMIF($W$6:$W254,1,$I$6:$I254)),0)</f>
        <v>0</v>
      </c>
      <c r="Y254" s="155">
        <f>IF(NOT(SUMIF($W$6:$W254,1,$I$6:$I254)=0),(SUMIF($W$6:$W254,5,$F$6:$F254)-SUMIF($AE$6:$AE254,5,$F$6:$F254))/ABS(SUMIF($W$6:$W254,1,$I$6:$I254)),0)</f>
        <v>0</v>
      </c>
      <c r="Z254" s="155">
        <f>IF(NOT(SUMIF($W$6:$W254,1,$I$6:$I254)=0),(SUMIF($W$6:$W254,7,$F$6:$F254)-SUMIF($AE$6:$AE254,7,$F$6:$F254))/ABS(SUMIF($W$6:$W254,1,$I$6:$I254)),0)</f>
        <v>0</v>
      </c>
      <c r="AA254" s="155">
        <f>IF(NOT(SUMIF($W$6:$W254,1,$I$6:$I254)=0),(SUMIF($W$6:$W254,9,$F$6:$F254)-SUMIF($AE$6:$AE254,9,$F$6:$F254))/ABS(SUMIF($W$6:$W254,1,$I$6:$I254)),0)</f>
        <v>0</v>
      </c>
      <c r="AB254" s="155">
        <f>IF(NOT(SUMIF($W$6:$W254,1,$I$6:$I254)=0),(SUMIF($W$6:$W254,11,$F$6:$F254)-SUMIF($AE$6:$AE254,11,$F$6:$F254))/ABS(SUMIF($W$6:$W254,1,$I$6:$I254)),0)</f>
        <v>0</v>
      </c>
      <c r="AC254" s="155">
        <f>IF(NOT(SUMIF($W$6:$W254,1,$I$6:$I254)=0),(SUMIF($W$6:$W254,13,$F$6:$F254)-SUMIF($AE$6:$AE254,13,$F$6:$F254))/ABS(SUMIF($W$6:$W254,1,$I$6:$I254)),0)</f>
        <v>0</v>
      </c>
      <c r="AD254" s="155">
        <f>IF(SUM($W$6:$W254)+SUM($AE$6:$AE254)=0,0,1-X254-Y254-Z254-AA254-AB254-AC254)</f>
        <v>0</v>
      </c>
      <c r="AE254" s="156">
        <f>IF(AND($D254="S",$E254="T"),1,IF(AND($D254="B",$E254="A"),2,IF(AND($G254="G",$E254="A"),3,IF(AND($G254="G",$E254="D"),4,IF(AND($G254="R",$E254="A"),5,IF(AND($G254="R",$E254="D"),6,IF(AND($G254="C",$E254="A"),7,IF(AND($G254="C",$E254="D"),8,IF(AND($G254="L",$E254="A"),9,IF(AND($G254="L",$E254="D"),10,IF(AND($G254="O",$E254="A"),11,IF(AND($G254="O",$E254="D"),12,IF(AND($G254="V",$E254="A"),13,IF(AND($G254="V",$E254="D"),14,IF(AND($E254="A",$G254="B"),15,0)))))))))))))))</f>
        <v>0</v>
      </c>
      <c r="AF254" s="157">
        <f>IF(AND(D254="B",E254="H"),A254,IF(AND(G254="B",OR(E254="A",E254="D")),A254,0))</f>
        <v>0</v>
      </c>
    </row>
    <row r="255" ht="12.7" customHeight="1">
      <c r="A255" s="143">
        <f>IF($E255="H",-$F255,IF($E255="T",$F255,IF(AND($E255="A",$G255="B"),$F255,IF(AND(E255="D",G255="B"),F255*0.8,0))))</f>
        <v>0</v>
      </c>
      <c r="B255" s="144">
        <f>$B254-$A255</f>
        <v>0</v>
      </c>
      <c r="C255" s="144">
        <f>IF(OR($E255="Z",AND($E255="H",$D255="B")),$F255,IF(AND($D255="B",$E255="Ü"),-$F255,IF($E255="X",$F255*$AD255,IF(AND(E255="D",G255="B"),F255*0.2,IF(AND(D255="S",E255="H"),$F255*H255/100,0)))))</f>
        <v>0</v>
      </c>
      <c r="D255" s="145"/>
      <c r="E255" s="146"/>
      <c r="F255" s="147">
        <f>IF(AND(D255="G",E255="S"),ROUND(SUM($L$6:$L254)*H255/100,-2),IF(AND(D255="R",E255="S"),ROUND(SUM(N$6:N254)*H255/100,-2),IF(AND(D255="C",E255="S"),ROUND(SUM(P$6:P254)*H255/100,-2),IF(AND(D255="L",E255="S"),ROUND(SUM(R$6:R254)*H255/100,-2),IF(AND(D255="O",E255="S"),ROUND(SUM(T$6:T254)*H255/100,-2),IF(AND(D255="V",E255="S"),ROUND(SUM(V$6:V254)*H255/100,-2),IF(AND(D255="G",E255="Z"),ABS(ROUND(SUM(K$6:K254)*H255/100,-2)),IF(AND(D255="R",E255="Z"),ABS(ROUND(SUM(M$6:M254)*H255/100,-2)),IF(AND(D255="C",E255="Z"),ABS(ROUND(SUM(O$6:O254)*H255/100,-2)),IF(AND(D255="L",E255="Z"),ABS(ROUND(SUM(Q$6:Q254)*H255/100,-2)),IF(AND(D255="O",E255="Z"),ABS(ROUND(SUM(S$6:S254)*H255/100,-2)),IF(AND(D255="V",E255="Z"),ABS(ROUND(SUM(U$6:U254)*H255/100,-2)),IF(E255="X",ABS(ROUND(SUM(I$6:I254)*H255/100,-2)),IF(AND(D255="B",E255="H"),80000,0))))))))))))))</f>
        <v>0</v>
      </c>
      <c r="G255" s="148"/>
      <c r="H255" s="149">
        <f>IF(AND(E254="S"),H253,H254)</f>
        <v>5</v>
      </c>
      <c r="I255" s="144">
        <f>IF(AND($D255="S",$E255="H"),-$F255,IF(AND($D255="S",$E255="T"),$F255,0))</f>
        <v>0</v>
      </c>
      <c r="J255" s="150">
        <f>IF(AND($D255="S",OR($E255="Ü",$E255="T",$E255="A",$E255="D")),-$F255,IF(AND($G255="S",$E255="Ü"),$F255,IF(E255="S",$F255,IF(AND(D255="S",E255="H"),$F255*(100-H255)/100,IF(E255="X",-F255,0)))))</f>
        <v>0</v>
      </c>
      <c r="K255" s="151">
        <f>IF(AND($D255="G",$E255="H"),-$F255,IF(AND($D255="G",$E255="T"),$F255,0))</f>
        <v>0</v>
      </c>
      <c r="L255" s="152">
        <f>IF(AND($D255="G",$E255="H"),$F255,IF(AND($D255="G",NOT($E255="H")),-$F255,IF($G255="G",$F255,IF(AND($E255="B",NOT($D255="G")),$F255/($G$1-1),IF($E255="X",$F255*X255,0)))))</f>
        <v>0</v>
      </c>
      <c r="M255" s="153">
        <f>IF(AND($D255="R",$E255="H"),-$F255,IF(AND($D255="R",$E255="T"),$F255,0))</f>
        <v>0</v>
      </c>
      <c r="N255" s="152">
        <f>IF(AND($D255="R",$E255="H"),$F255,IF(AND($D255="R",NOT($E255="H")),-$F255,IF($G255="R",$F255,IF(AND($E255="B",NOT($D255="R")),$F255/($G$1-1),IF($E255="X",$F255*Y255,0)))))</f>
        <v>0</v>
      </c>
      <c r="O255" s="153">
        <f>IF(AND($D255="C",$E255="H"),-$F255,IF(AND($D255="C",$E255="T"),$F255,0))</f>
        <v>0</v>
      </c>
      <c r="P255" s="152">
        <f>IF($G$1&lt;3,0,IF(AND($D255="C",$E255="H"),$F255,IF(AND($D255="C",NOT($E255="H")),-$F255,IF($G255="C",$F255,IF(AND($E255="B",NOT($D255="C")),$F255/($G$1-1),IF($E255="X",$F255*Z255,0))))))</f>
        <v>0</v>
      </c>
      <c r="Q255" s="153">
        <f>IF(AND($D255="L",$E255="H"),-$F255,IF(AND($D255="L",$E255="T"),$F255,0))</f>
        <v>0</v>
      </c>
      <c r="R255" s="152">
        <f>IF($G$1&lt;4,0,IF(AND($D255="L",$E255="H"),$F255,IF(AND($D255="L",NOT($E255="H")),-$F255,IF($G255="L",$F255,IF(AND($E255="B",NOT($D255="L")),$F255/($G$1-1),IF($E255="X",$F255*AA255,0))))))</f>
        <v>0</v>
      </c>
      <c r="S255" s="153">
        <f>IF(AND($D255="O",$E255="H"),-$F255,IF(AND($D255="O",$E255="T"),$F255,0))</f>
        <v>0</v>
      </c>
      <c r="T255" s="152">
        <f>IF($G$1&lt;5,0,IF(AND($D255="O",$E255="H"),$F255,IF(AND($D255="O",NOT($E255="H")),-$F255,IF($G255="O",$F255,IF(AND($E255="B",NOT($D255="O")),$F255/($G$1-1),IF($E255="X",$F255*AB255,0))))))</f>
        <v>0</v>
      </c>
      <c r="U255" s="153">
        <f>IF(AND($D255="V",$E255="H"),-$F255,IF(AND($D255="V",$E255="T"),$F255,0))</f>
        <v>0</v>
      </c>
      <c r="V255" s="152">
        <f>IF($G$1&lt;6,0,IF(AND($D255="V",$E255="H"),$F255,IF(AND($D255="V",NOT($E255="H")),-$F255,IF($G255="V",$F255,IF(AND($E255="B",NOT($D255="V")),$F255/($G$1-1),IF($E255="X",($F255*AC255)-#REF!,0))))))</f>
        <v>0</v>
      </c>
      <c r="W255" s="158">
        <f>IF(AND(D255="S",E255="H"),1,IF(AND(D255="B",E255="H"),2,IF(AND(D255="G",E255="A"),3,IF(AND(D255="G",E255="D"),4,IF(AND(D255="R",E255="A"),5,IF(AND(D255="R",E255="D"),6,IF(AND(D255="C",E255="A"),7,IF(AND(D255="C",E255="D"),8,IF(AND(D255="L",E255="A"),9,IF(AND(D255="L",E255="D"),10,IF(AND(D255="O",E255="A"),11,IF(AND(D255="O",E255="D"),12,IF(AND(D255="V",E255="A"),13,IF(AND(D255="V",E255="D"),14,0))))))))))))))</f>
        <v>0</v>
      </c>
      <c r="X255" s="159">
        <f>IF(NOT(SUMIF($W$6:$W255,1,$I$6:$I255)=0),(SUMIF($W$6:$W255,3,$F$6:$F255)-SUMIF($AE$6:$AE255,3,$F$6:$F255))/ABS(SUMIF($W$6:$W255,1,$I$6:$I255)),0)</f>
        <v>0</v>
      </c>
      <c r="Y255" s="159">
        <f>IF(NOT(SUMIF($W$6:$W255,1,$I$6:$I255)=0),(SUMIF($W$6:$W255,5,$F$6:$F255)-SUMIF($AE$6:$AE255,5,$F$6:$F255))/ABS(SUMIF($W$6:$W255,1,$I$6:$I255)),0)</f>
        <v>0</v>
      </c>
      <c r="Z255" s="159">
        <f>IF(NOT(SUMIF($W$6:$W255,1,$I$6:$I255)=0),(SUMIF($W$6:$W255,7,$F$6:$F255)-SUMIF($AE$6:$AE255,7,$F$6:$F255))/ABS(SUMIF($W$6:$W255,1,$I$6:$I255)),0)</f>
        <v>0</v>
      </c>
      <c r="AA255" s="159">
        <f>IF(NOT(SUMIF($W$6:$W255,1,$I$6:$I255)=0),(SUMIF($W$6:$W255,9,$F$6:$F255)-SUMIF($AE$6:$AE255,9,$F$6:$F255))/ABS(SUMIF($W$6:$W255,1,$I$6:$I255)),0)</f>
        <v>0</v>
      </c>
      <c r="AB255" s="159">
        <f>IF(NOT(SUMIF($W$6:$W255,1,$I$6:$I255)=0),(SUMIF($W$6:$W255,11,$F$6:$F255)-SUMIF($AE$6:$AE255,11,$F$6:$F255))/ABS(SUMIF($W$6:$W255,1,$I$6:$I255)),0)</f>
        <v>0</v>
      </c>
      <c r="AC255" s="159">
        <f>IF(NOT(SUMIF($W$6:$W255,1,$I$6:$I255)=0),(SUMIF($W$6:$W255,13,$F$6:$F255)-SUMIF($AE$6:$AE255,13,$F$6:$F255))/ABS(SUMIF($W$6:$W255,1,$I$6:$I255)),0)</f>
        <v>0</v>
      </c>
      <c r="AD255" s="159">
        <f>IF(SUM($W$6:$W255)+SUM($AE$6:$AE255)=0,0,1-X255-Y255-Z255-AA255-AB255-AC255)</f>
        <v>0</v>
      </c>
      <c r="AE255" s="160">
        <f>IF(AND($D255="S",$E255="T"),1,IF(AND($D255="B",$E255="A"),2,IF(AND($G255="G",$E255="A"),3,IF(AND($G255="G",$E255="D"),4,IF(AND($G255="R",$E255="A"),5,IF(AND($G255="R",$E255="D"),6,IF(AND($G255="C",$E255="A"),7,IF(AND($G255="C",$E255="D"),8,IF(AND($G255="L",$E255="A"),9,IF(AND($G255="L",$E255="D"),10,IF(AND($G255="O",$E255="A"),11,IF(AND($G255="O",$E255="D"),12,IF(AND($G255="V",$E255="A"),13,IF(AND($G255="V",$E255="D"),14,IF(AND($E255="A",$G255="B"),15,0)))))))))))))))</f>
        <v>0</v>
      </c>
      <c r="AF255" s="161">
        <f>IF(AND(D255="B",E255="H"),A255,IF(AND(G255="B",OR(E255="A",E255="D")),A255,0))</f>
        <v>0</v>
      </c>
    </row>
    <row r="256" ht="12.7" customHeight="1">
      <c r="A256" s="143">
        <f>IF($E256="H",-$F256,IF($E256="T",$F256,IF(AND($E256="A",$G256="B"),$F256,IF(AND(E256="D",G256="B"),F256*0.8,0))))</f>
        <v>0</v>
      </c>
      <c r="B256" s="144">
        <f>$B255-$A256</f>
        <v>0</v>
      </c>
      <c r="C256" s="144">
        <f>IF(OR($E256="Z",AND($E256="H",$D256="B")),$F256,IF(AND($D256="B",$E256="Ü"),-$F256,IF($E256="X",$F256*$AD256,IF(AND(E256="D",G256="B"),F256*0.2,IF(AND(D256="S",E256="H"),$F256*H256/100,0)))))</f>
        <v>0</v>
      </c>
      <c r="D256" s="145"/>
      <c r="E256" s="146"/>
      <c r="F256" s="147">
        <f>IF(AND(D256="G",E256="S"),ROUND(SUM($L$6:$L255)*H256/100,-2),IF(AND(D256="R",E256="S"),ROUND(SUM(N$6:N255)*H256/100,-2),IF(AND(D256="C",E256="S"),ROUND(SUM(P$6:P255)*H256/100,-2),IF(AND(D256="L",E256="S"),ROUND(SUM(R$6:R255)*H256/100,-2),IF(AND(D256="O",E256="S"),ROUND(SUM(T$6:T255)*H256/100,-2),IF(AND(D256="V",E256="S"),ROUND(SUM(V$6:V255)*H256/100,-2),IF(AND(D256="G",E256="Z"),ABS(ROUND(SUM(K$6:K255)*H256/100,-2)),IF(AND(D256="R",E256="Z"),ABS(ROUND(SUM(M$6:M255)*H256/100,-2)),IF(AND(D256="C",E256="Z"),ABS(ROUND(SUM(O$6:O255)*H256/100,-2)),IF(AND(D256="L",E256="Z"),ABS(ROUND(SUM(Q$6:Q255)*H256/100,-2)),IF(AND(D256="O",E256="Z"),ABS(ROUND(SUM(S$6:S255)*H256/100,-2)),IF(AND(D256="V",E256="Z"),ABS(ROUND(SUM(U$6:U255)*H256/100,-2)),IF(E256="X",ABS(ROUND(SUM(I$6:I255)*H256/100,-2)),IF(AND(D256="B",E256="H"),80000,0))))))))))))))</f>
        <v>0</v>
      </c>
      <c r="G256" s="148"/>
      <c r="H256" s="149">
        <f>IF(AND(E255="S"),H254,H255)</f>
        <v>5</v>
      </c>
      <c r="I256" s="144">
        <f>IF(AND($D256="S",$E256="H"),-$F256,IF(AND($D256="S",$E256="T"),$F256,0))</f>
        <v>0</v>
      </c>
      <c r="J256" s="150">
        <f>IF(AND($D256="S",OR($E256="Ü",$E256="T",$E256="A",$E256="D")),-$F256,IF(AND($G256="S",$E256="Ü"),$F256,IF(E256="S",$F256,IF(AND(D256="S",E256="H"),$F256*(100-H256)/100,IF(E256="X",-F256,0)))))</f>
        <v>0</v>
      </c>
      <c r="K256" s="151">
        <f>IF(AND($D256="G",$E256="H"),-$F256,IF(AND($D256="G",$E256="T"),$F256,0))</f>
        <v>0</v>
      </c>
      <c r="L256" s="152">
        <f>IF(AND($D256="G",$E256="H"),$F256,IF(AND($D256="G",NOT($E256="H")),-$F256,IF($G256="G",$F256,IF(AND($E256="B",NOT($D256="G")),$F256/($G$1-1),IF($E256="X",$F256*X256,0)))))</f>
        <v>0</v>
      </c>
      <c r="M256" s="153">
        <f>IF(AND($D256="R",$E256="H"),-$F256,IF(AND($D256="R",$E256="T"),$F256,0))</f>
        <v>0</v>
      </c>
      <c r="N256" s="152">
        <f>IF(AND($D256="R",$E256="H"),$F256,IF(AND($D256="R",NOT($E256="H")),-$F256,IF($G256="R",$F256,IF(AND($E256="B",NOT($D256="R")),$F256/($G$1-1),IF($E256="X",$F256*Y256,0)))))</f>
        <v>0</v>
      </c>
      <c r="O256" s="153">
        <f>IF(AND($D256="C",$E256="H"),-$F256,IF(AND($D256="C",$E256="T"),$F256,0))</f>
        <v>0</v>
      </c>
      <c r="P256" s="152">
        <f>IF($G$1&lt;3,0,IF(AND($D256="C",$E256="H"),$F256,IF(AND($D256="C",NOT($E256="H")),-$F256,IF($G256="C",$F256,IF(AND($E256="B",NOT($D256="C")),$F256/($G$1-1),IF($E256="X",$F256*Z256,0))))))</f>
        <v>0</v>
      </c>
      <c r="Q256" s="153">
        <f>IF(AND($D256="L",$E256="H"),-$F256,IF(AND($D256="L",$E256="T"),$F256,0))</f>
        <v>0</v>
      </c>
      <c r="R256" s="152">
        <f>IF($G$1&lt;4,0,IF(AND($D256="L",$E256="H"),$F256,IF(AND($D256="L",NOT($E256="H")),-$F256,IF($G256="L",$F256,IF(AND($E256="B",NOT($D256="L")),$F256/($G$1-1),IF($E256="X",$F256*AA256,0))))))</f>
        <v>0</v>
      </c>
      <c r="S256" s="153">
        <f>IF(AND($D256="O",$E256="H"),-$F256,IF(AND($D256="O",$E256="T"),$F256,0))</f>
        <v>0</v>
      </c>
      <c r="T256" s="152">
        <f>IF($G$1&lt;5,0,IF(AND($D256="O",$E256="H"),$F256,IF(AND($D256="O",NOT($E256="H")),-$F256,IF($G256="O",$F256,IF(AND($E256="B",NOT($D256="O")),$F256/($G$1-1),IF($E256="X",$F256*AB256,0))))))</f>
        <v>0</v>
      </c>
      <c r="U256" s="153">
        <f>IF(AND($D256="V",$E256="H"),-$F256,IF(AND($D256="V",$E256="T"),$F256,0))</f>
        <v>0</v>
      </c>
      <c r="V256" s="152">
        <f>IF($G$1&lt;6,0,IF(AND($D256="V",$E256="H"),$F256,IF(AND($D256="V",NOT($E256="H")),-$F256,IF($G256="V",$F256,IF(AND($E256="B",NOT($D256="V")),$F256/($G$1-1),IF($E256="X",($F256*AC256)-#REF!,0))))))</f>
        <v>0</v>
      </c>
      <c r="W256" s="154">
        <f>IF(AND(D256="S",E256="H"),1,IF(AND(D256="B",E256="H"),2,IF(AND(D256="G",E256="A"),3,IF(AND(D256="G",E256="D"),4,IF(AND(D256="R",E256="A"),5,IF(AND(D256="R",E256="D"),6,IF(AND(D256="C",E256="A"),7,IF(AND(D256="C",E256="D"),8,IF(AND(D256="L",E256="A"),9,IF(AND(D256="L",E256="D"),10,IF(AND(D256="O",E256="A"),11,IF(AND(D256="O",E256="D"),12,IF(AND(D256="V",E256="A"),13,IF(AND(D256="V",E256="D"),14,0))))))))))))))</f>
        <v>0</v>
      </c>
      <c r="X256" s="155">
        <f>IF(NOT(SUMIF($W$6:$W256,1,$I$6:$I256)=0),(SUMIF($W$6:$W256,3,$F$6:$F256)-SUMIF($AE$6:$AE256,3,$F$6:$F256))/ABS(SUMIF($W$6:$W256,1,$I$6:$I256)),0)</f>
        <v>0</v>
      </c>
      <c r="Y256" s="155">
        <f>IF(NOT(SUMIF($W$6:$W256,1,$I$6:$I256)=0),(SUMIF($W$6:$W256,5,$F$6:$F256)-SUMIF($AE$6:$AE256,5,$F$6:$F256))/ABS(SUMIF($W$6:$W256,1,$I$6:$I256)),0)</f>
        <v>0</v>
      </c>
      <c r="Z256" s="155">
        <f>IF(NOT(SUMIF($W$6:$W256,1,$I$6:$I256)=0),(SUMIF($W$6:$W256,7,$F$6:$F256)-SUMIF($AE$6:$AE256,7,$F$6:$F256))/ABS(SUMIF($W$6:$W256,1,$I$6:$I256)),0)</f>
        <v>0</v>
      </c>
      <c r="AA256" s="155">
        <f>IF(NOT(SUMIF($W$6:$W256,1,$I$6:$I256)=0),(SUMIF($W$6:$W256,9,$F$6:$F256)-SUMIF($AE$6:$AE256,9,$F$6:$F256))/ABS(SUMIF($W$6:$W256,1,$I$6:$I256)),0)</f>
        <v>0</v>
      </c>
      <c r="AB256" s="155">
        <f>IF(NOT(SUMIF($W$6:$W256,1,$I$6:$I256)=0),(SUMIF($W$6:$W256,11,$F$6:$F256)-SUMIF($AE$6:$AE256,11,$F$6:$F256))/ABS(SUMIF($W$6:$W256,1,$I$6:$I256)),0)</f>
        <v>0</v>
      </c>
      <c r="AC256" s="155">
        <f>IF(NOT(SUMIF($W$6:$W256,1,$I$6:$I256)=0),(SUMIF($W$6:$W256,13,$F$6:$F256)-SUMIF($AE$6:$AE256,13,$F$6:$F256))/ABS(SUMIF($W$6:$W256,1,$I$6:$I256)),0)</f>
        <v>0</v>
      </c>
      <c r="AD256" s="155">
        <f>IF(SUM($W$6:$W256)+SUM($AE$6:$AE256)=0,0,1-X256-Y256-Z256-AA256-AB256-AC256)</f>
        <v>0</v>
      </c>
      <c r="AE256" s="156">
        <f>IF(AND($D256="S",$E256="T"),1,IF(AND($D256="B",$E256="A"),2,IF(AND($G256="G",$E256="A"),3,IF(AND($G256="G",$E256="D"),4,IF(AND($G256="R",$E256="A"),5,IF(AND($G256="R",$E256="D"),6,IF(AND($G256="C",$E256="A"),7,IF(AND($G256="C",$E256="D"),8,IF(AND($G256="L",$E256="A"),9,IF(AND($G256="L",$E256="D"),10,IF(AND($G256="O",$E256="A"),11,IF(AND($G256="O",$E256="D"),12,IF(AND($G256="V",$E256="A"),13,IF(AND($G256="V",$E256="D"),14,IF(AND($E256="A",$G256="B"),15,0)))))))))))))))</f>
        <v>0</v>
      </c>
      <c r="AF256" s="157">
        <f>IF(AND(D256="B",E256="H"),A256,IF(AND(G256="B",OR(E256="A",E256="D")),A256,0))</f>
        <v>0</v>
      </c>
    </row>
    <row r="257" ht="12.7" customHeight="1">
      <c r="A257" s="143">
        <f>IF($E257="H",-$F257,IF($E257="T",$F257,IF(AND($E257="A",$G257="B"),$F257,IF(AND(E257="D",G257="B"),F257*0.8,0))))</f>
        <v>0</v>
      </c>
      <c r="B257" s="144">
        <f>$B256-$A257</f>
        <v>0</v>
      </c>
      <c r="C257" s="144">
        <f>IF(OR($E257="Z",AND($E257="H",$D257="B")),$F257,IF(AND($D257="B",$E257="Ü"),-$F257,IF($E257="X",$F257*$AD257,IF(AND(E257="D",G257="B"),F257*0.2,IF(AND(D257="S",E257="H"),$F257*H257/100,0)))))</f>
        <v>0</v>
      </c>
      <c r="D257" s="145"/>
      <c r="E257" s="146"/>
      <c r="F257" s="147">
        <f>IF(AND(D257="G",E257="S"),ROUND(SUM($L$6:$L256)*H257/100,-2),IF(AND(D257="R",E257="S"),ROUND(SUM(N$6:N256)*H257/100,-2),IF(AND(D257="C",E257="S"),ROUND(SUM(P$6:P256)*H257/100,-2),IF(AND(D257="L",E257="S"),ROUND(SUM(R$6:R256)*H257/100,-2),IF(AND(D257="O",E257="S"),ROUND(SUM(T$6:T256)*H257/100,-2),IF(AND(D257="V",E257="S"),ROUND(SUM(V$6:V256)*H257/100,-2),IF(AND(D257="G",E257="Z"),ABS(ROUND(SUM(K$6:K256)*H257/100,-2)),IF(AND(D257="R",E257="Z"),ABS(ROUND(SUM(M$6:M256)*H257/100,-2)),IF(AND(D257="C",E257="Z"),ABS(ROUND(SUM(O$6:O256)*H257/100,-2)),IF(AND(D257="L",E257="Z"),ABS(ROUND(SUM(Q$6:Q256)*H257/100,-2)),IF(AND(D257="O",E257="Z"),ABS(ROUND(SUM(S$6:S256)*H257/100,-2)),IF(AND(D257="V",E257="Z"),ABS(ROUND(SUM(U$6:U256)*H257/100,-2)),IF(E257="X",ABS(ROUND(SUM(I$6:I256)*H257/100,-2)),IF(AND(D257="B",E257="H"),80000,0))))))))))))))</f>
        <v>0</v>
      </c>
      <c r="G257" s="148"/>
      <c r="H257" s="149">
        <f>IF(AND(E256="S"),H255,H256)</f>
        <v>5</v>
      </c>
      <c r="I257" s="144">
        <f>IF(AND($D257="S",$E257="H"),-$F257,IF(AND($D257="S",$E257="T"),$F257,0))</f>
        <v>0</v>
      </c>
      <c r="J257" s="150">
        <f>IF(AND($D257="S",OR($E257="Ü",$E257="T",$E257="A",$E257="D")),-$F257,IF(AND($G257="S",$E257="Ü"),$F257,IF(E257="S",$F257,IF(AND(D257="S",E257="H"),$F257*(100-H257)/100,IF(E257="X",-F257,0)))))</f>
        <v>0</v>
      </c>
      <c r="K257" s="151">
        <f>IF(AND($D257="G",$E257="H"),-$F257,IF(AND($D257="G",$E257="T"),$F257,0))</f>
        <v>0</v>
      </c>
      <c r="L257" s="152">
        <f>IF(AND($D257="G",$E257="H"),$F257,IF(AND($D257="G",NOT($E257="H")),-$F257,IF($G257="G",$F257,IF(AND($E257="B",NOT($D257="G")),$F257/($G$1-1),IF($E257="X",$F257*X257,0)))))</f>
        <v>0</v>
      </c>
      <c r="M257" s="153">
        <f>IF(AND($D257="R",$E257="H"),-$F257,IF(AND($D257="R",$E257="T"),$F257,0))</f>
        <v>0</v>
      </c>
      <c r="N257" s="152">
        <f>IF(AND($D257="R",$E257="H"),$F257,IF(AND($D257="R",NOT($E257="H")),-$F257,IF($G257="R",$F257,IF(AND($E257="B",NOT($D257="R")),$F257/($G$1-1),IF($E257="X",$F257*Y257,0)))))</f>
        <v>0</v>
      </c>
      <c r="O257" s="153">
        <f>IF(AND($D257="C",$E257="H"),-$F257,IF(AND($D257="C",$E257="T"),$F257,0))</f>
        <v>0</v>
      </c>
      <c r="P257" s="152">
        <f>IF($G$1&lt;3,0,IF(AND($D257="C",$E257="H"),$F257,IF(AND($D257="C",NOT($E257="H")),-$F257,IF($G257="C",$F257,IF(AND($E257="B",NOT($D257="C")),$F257/($G$1-1),IF($E257="X",$F257*Z257,0))))))</f>
        <v>0</v>
      </c>
      <c r="Q257" s="153">
        <f>IF(AND($D257="L",$E257="H"),-$F257,IF(AND($D257="L",$E257="T"),$F257,0))</f>
        <v>0</v>
      </c>
      <c r="R257" s="152">
        <f>IF($G$1&lt;4,0,IF(AND($D257="L",$E257="H"),$F257,IF(AND($D257="L",NOT($E257="H")),-$F257,IF($G257="L",$F257,IF(AND($E257="B",NOT($D257="L")),$F257/($G$1-1),IF($E257="X",$F257*AA257,0))))))</f>
        <v>0</v>
      </c>
      <c r="S257" s="153">
        <f>IF(AND($D257="O",$E257="H"),-$F257,IF(AND($D257="O",$E257="T"),$F257,0))</f>
        <v>0</v>
      </c>
      <c r="T257" s="152">
        <f>IF($G$1&lt;5,0,IF(AND($D257="O",$E257="H"),$F257,IF(AND($D257="O",NOT($E257="H")),-$F257,IF($G257="O",$F257,IF(AND($E257="B",NOT($D257="O")),$F257/($G$1-1),IF($E257="X",$F257*AB257,0))))))</f>
        <v>0</v>
      </c>
      <c r="U257" s="153">
        <f>IF(AND($D257="V",$E257="H"),-$F257,IF(AND($D257="V",$E257="T"),$F257,0))</f>
        <v>0</v>
      </c>
      <c r="V257" s="152">
        <f>IF($G$1&lt;6,0,IF(AND($D257="V",$E257="H"),$F257,IF(AND($D257="V",NOT($E257="H")),-$F257,IF($G257="V",$F257,IF(AND($E257="B",NOT($D257="V")),$F257/($G$1-1),IF($E257="X",($F257*AC257)-#REF!,0))))))</f>
        <v>0</v>
      </c>
      <c r="W257" s="158">
        <f>IF(AND(D257="S",E257="H"),1,IF(AND(D257="B",E257="H"),2,IF(AND(D257="G",E257="A"),3,IF(AND(D257="G",E257="D"),4,IF(AND(D257="R",E257="A"),5,IF(AND(D257="R",E257="D"),6,IF(AND(D257="C",E257="A"),7,IF(AND(D257="C",E257="D"),8,IF(AND(D257="L",E257="A"),9,IF(AND(D257="L",E257="D"),10,IF(AND(D257="O",E257="A"),11,IF(AND(D257="O",E257="D"),12,IF(AND(D257="V",E257="A"),13,IF(AND(D257="V",E257="D"),14,0))))))))))))))</f>
        <v>0</v>
      </c>
      <c r="X257" s="159">
        <f>IF(NOT(SUMIF($W$6:$W257,1,$I$6:$I257)=0),(SUMIF($W$6:$W257,3,$F$6:$F257)-SUMIF($AE$6:$AE257,3,$F$6:$F257))/ABS(SUMIF($W$6:$W257,1,$I$6:$I257)),0)</f>
        <v>0</v>
      </c>
      <c r="Y257" s="159">
        <f>IF(NOT(SUMIF($W$6:$W257,1,$I$6:$I257)=0),(SUMIF($W$6:$W257,5,$F$6:$F257)-SUMIF($AE$6:$AE257,5,$F$6:$F257))/ABS(SUMIF($W$6:$W257,1,$I$6:$I257)),0)</f>
        <v>0</v>
      </c>
      <c r="Z257" s="159">
        <f>IF(NOT(SUMIF($W$6:$W257,1,$I$6:$I257)=0),(SUMIF($W$6:$W257,7,$F$6:$F257)-SUMIF($AE$6:$AE257,7,$F$6:$F257))/ABS(SUMIF($W$6:$W257,1,$I$6:$I257)),0)</f>
        <v>0</v>
      </c>
      <c r="AA257" s="159">
        <f>IF(NOT(SUMIF($W$6:$W257,1,$I$6:$I257)=0),(SUMIF($W$6:$W257,9,$F$6:$F257)-SUMIF($AE$6:$AE257,9,$F$6:$F257))/ABS(SUMIF($W$6:$W257,1,$I$6:$I257)),0)</f>
        <v>0</v>
      </c>
      <c r="AB257" s="159">
        <f>IF(NOT(SUMIF($W$6:$W257,1,$I$6:$I257)=0),(SUMIF($W$6:$W257,11,$F$6:$F257)-SUMIF($AE$6:$AE257,11,$F$6:$F257))/ABS(SUMIF($W$6:$W257,1,$I$6:$I257)),0)</f>
        <v>0</v>
      </c>
      <c r="AC257" s="159">
        <f>IF(NOT(SUMIF($W$6:$W257,1,$I$6:$I257)=0),(SUMIF($W$6:$W257,13,$F$6:$F257)-SUMIF($AE$6:$AE257,13,$F$6:$F257))/ABS(SUMIF($W$6:$W257,1,$I$6:$I257)),0)</f>
        <v>0</v>
      </c>
      <c r="AD257" s="159">
        <f>IF(SUM($W$6:$W257)+SUM($AE$6:$AE257)=0,0,1-X257-Y257-Z257-AA257-AB257-AC257)</f>
        <v>0</v>
      </c>
      <c r="AE257" s="160">
        <f>IF(AND($D257="S",$E257="T"),1,IF(AND($D257="B",$E257="A"),2,IF(AND($G257="G",$E257="A"),3,IF(AND($G257="G",$E257="D"),4,IF(AND($G257="R",$E257="A"),5,IF(AND($G257="R",$E257="D"),6,IF(AND($G257="C",$E257="A"),7,IF(AND($G257="C",$E257="D"),8,IF(AND($G257="L",$E257="A"),9,IF(AND($G257="L",$E257="D"),10,IF(AND($G257="O",$E257="A"),11,IF(AND($G257="O",$E257="D"),12,IF(AND($G257="V",$E257="A"),13,IF(AND($G257="V",$E257="D"),14,IF(AND($E257="A",$G257="B"),15,0)))))))))))))))</f>
        <v>0</v>
      </c>
      <c r="AF257" s="161">
        <f>IF(AND(D257="B",E257="H"),A257,IF(AND(G257="B",OR(E257="A",E257="D")),A257,0))</f>
        <v>0</v>
      </c>
    </row>
    <row r="258" ht="12.7" customHeight="1">
      <c r="A258" s="143">
        <f>IF($E258="H",-$F258,IF($E258="T",$F258,IF(AND($E258="A",$G258="B"),$F258,IF(AND(E258="D",G258="B"),F258*0.8,0))))</f>
        <v>0</v>
      </c>
      <c r="B258" s="144">
        <f>$B257-$A258</f>
        <v>0</v>
      </c>
      <c r="C258" s="144">
        <f>IF(OR($E258="Z",AND($E258="H",$D258="B")),$F258,IF(AND($D258="B",$E258="Ü"),-$F258,IF($E258="X",$F258*$AD258,IF(AND(E258="D",G258="B"),F258*0.2,IF(AND(D258="S",E258="H"),$F258*H258/100,0)))))</f>
        <v>0</v>
      </c>
      <c r="D258" s="145"/>
      <c r="E258" s="146"/>
      <c r="F258" s="147">
        <f>IF(AND(D258="G",E258="S"),ROUND(SUM($L$6:$L257)*H258/100,-2),IF(AND(D258="R",E258="S"),ROUND(SUM(N$6:N257)*H258/100,-2),IF(AND(D258="C",E258="S"),ROUND(SUM(P$6:P257)*H258/100,-2),IF(AND(D258="L",E258="S"),ROUND(SUM(R$6:R257)*H258/100,-2),IF(AND(D258="O",E258="S"),ROUND(SUM(T$6:T257)*H258/100,-2),IF(AND(D258="V",E258="S"),ROUND(SUM(V$6:V257)*H258/100,-2),IF(AND(D258="G",E258="Z"),ABS(ROUND(SUM(K$6:K257)*H258/100,-2)),IF(AND(D258="R",E258="Z"),ABS(ROUND(SUM(M$6:M257)*H258/100,-2)),IF(AND(D258="C",E258="Z"),ABS(ROUND(SUM(O$6:O257)*H258/100,-2)),IF(AND(D258="L",E258="Z"),ABS(ROUND(SUM(Q$6:Q257)*H258/100,-2)),IF(AND(D258="O",E258="Z"),ABS(ROUND(SUM(S$6:S257)*H258/100,-2)),IF(AND(D258="V",E258="Z"),ABS(ROUND(SUM(U$6:U257)*H258/100,-2)),IF(E258="X",ABS(ROUND(SUM(I$6:I257)*H258/100,-2)),IF(AND(D258="B",E258="H"),80000,0))))))))))))))</f>
        <v>0</v>
      </c>
      <c r="G258" s="148"/>
      <c r="H258" s="149">
        <f>IF(AND(E257="S"),H256,H257)</f>
        <v>5</v>
      </c>
      <c r="I258" s="144">
        <f>IF(AND($D258="S",$E258="H"),-$F258,IF(AND($D258="S",$E258="T"),$F258,0))</f>
        <v>0</v>
      </c>
      <c r="J258" s="150">
        <f>IF(AND($D258="S",OR($E258="Ü",$E258="T",$E258="A",$E258="D")),-$F258,IF(AND($G258="S",$E258="Ü"),$F258,IF(E258="S",$F258,IF(AND(D258="S",E258="H"),$F258*(100-H258)/100,IF(E258="X",-F258,0)))))</f>
        <v>0</v>
      </c>
      <c r="K258" s="151">
        <f>IF(AND($D258="G",$E258="H"),-$F258,IF(AND($D258="G",$E258="T"),$F258,0))</f>
        <v>0</v>
      </c>
      <c r="L258" s="152">
        <f>IF(AND($D258="G",$E258="H"),$F258,IF(AND($D258="G",NOT($E258="H")),-$F258,IF($G258="G",$F258,IF(AND($E258="B",NOT($D258="G")),$F258/($G$1-1),IF($E258="X",$F258*X258,0)))))</f>
        <v>0</v>
      </c>
      <c r="M258" s="153">
        <f>IF(AND($D258="R",$E258="H"),-$F258,IF(AND($D258="R",$E258="T"),$F258,0))</f>
        <v>0</v>
      </c>
      <c r="N258" s="152">
        <f>IF(AND($D258="R",$E258="H"),$F258,IF(AND($D258="R",NOT($E258="H")),-$F258,IF($G258="R",$F258,IF(AND($E258="B",NOT($D258="R")),$F258/($G$1-1),IF($E258="X",$F258*Y258,0)))))</f>
        <v>0</v>
      </c>
      <c r="O258" s="153">
        <f>IF(AND($D258="C",$E258="H"),-$F258,IF(AND($D258="C",$E258="T"),$F258,0))</f>
        <v>0</v>
      </c>
      <c r="P258" s="152">
        <f>IF($G$1&lt;3,0,IF(AND($D258="C",$E258="H"),$F258,IF(AND($D258="C",NOT($E258="H")),-$F258,IF($G258="C",$F258,IF(AND($E258="B",NOT($D258="C")),$F258/($G$1-1),IF($E258="X",$F258*Z258,0))))))</f>
        <v>0</v>
      </c>
      <c r="Q258" s="153">
        <f>IF(AND($D258="L",$E258="H"),-$F258,IF(AND($D258="L",$E258="T"),$F258,0))</f>
        <v>0</v>
      </c>
      <c r="R258" s="152">
        <f>IF($G$1&lt;4,0,IF(AND($D258="L",$E258="H"),$F258,IF(AND($D258="L",NOT($E258="H")),-$F258,IF($G258="L",$F258,IF(AND($E258="B",NOT($D258="L")),$F258/($G$1-1),IF($E258="X",$F258*AA258,0))))))</f>
        <v>0</v>
      </c>
      <c r="S258" s="153">
        <f>IF(AND($D258="O",$E258="H"),-$F258,IF(AND($D258="O",$E258="T"),$F258,0))</f>
        <v>0</v>
      </c>
      <c r="T258" s="152">
        <f>IF($G$1&lt;5,0,IF(AND($D258="O",$E258="H"),$F258,IF(AND($D258="O",NOT($E258="H")),-$F258,IF($G258="O",$F258,IF(AND($E258="B",NOT($D258="O")),$F258/($G$1-1),IF($E258="X",$F258*AB258,0))))))</f>
        <v>0</v>
      </c>
      <c r="U258" s="153">
        <f>IF(AND($D258="V",$E258="H"),-$F258,IF(AND($D258="V",$E258="T"),$F258,0))</f>
        <v>0</v>
      </c>
      <c r="V258" s="152">
        <f>IF($G$1&lt;6,0,IF(AND($D258="V",$E258="H"),$F258,IF(AND($D258="V",NOT($E258="H")),-$F258,IF($G258="V",$F258,IF(AND($E258="B",NOT($D258="V")),$F258/($G$1-1),IF($E258="X",($F258*AC258)-#REF!,0))))))</f>
        <v>0</v>
      </c>
      <c r="W258" s="154">
        <f>IF(AND(D258="S",E258="H"),1,IF(AND(D258="B",E258="H"),2,IF(AND(D258="G",E258="A"),3,IF(AND(D258="G",E258="D"),4,IF(AND(D258="R",E258="A"),5,IF(AND(D258="R",E258="D"),6,IF(AND(D258="C",E258="A"),7,IF(AND(D258="C",E258="D"),8,IF(AND(D258="L",E258="A"),9,IF(AND(D258="L",E258="D"),10,IF(AND(D258="O",E258="A"),11,IF(AND(D258="O",E258="D"),12,IF(AND(D258="V",E258="A"),13,IF(AND(D258="V",E258="D"),14,0))))))))))))))</f>
        <v>0</v>
      </c>
      <c r="X258" s="155">
        <f>IF(NOT(SUMIF($W$6:$W258,1,$I$6:$I258)=0),(SUMIF($W$6:$W258,3,$F$6:$F258)-SUMIF($AE$6:$AE258,3,$F$6:$F258))/ABS(SUMIF($W$6:$W258,1,$I$6:$I258)),0)</f>
        <v>0</v>
      </c>
      <c r="Y258" s="155">
        <f>IF(NOT(SUMIF($W$6:$W258,1,$I$6:$I258)=0),(SUMIF($W$6:$W258,5,$F$6:$F258)-SUMIF($AE$6:$AE258,5,$F$6:$F258))/ABS(SUMIF($W$6:$W258,1,$I$6:$I258)),0)</f>
        <v>0</v>
      </c>
      <c r="Z258" s="155">
        <f>IF(NOT(SUMIF($W$6:$W258,1,$I$6:$I258)=0),(SUMIF($W$6:$W258,7,$F$6:$F258)-SUMIF($AE$6:$AE258,7,$F$6:$F258))/ABS(SUMIF($W$6:$W258,1,$I$6:$I258)),0)</f>
        <v>0</v>
      </c>
      <c r="AA258" s="155">
        <f>IF(NOT(SUMIF($W$6:$W258,1,$I$6:$I258)=0),(SUMIF($W$6:$W258,9,$F$6:$F258)-SUMIF($AE$6:$AE258,9,$F$6:$F258))/ABS(SUMIF($W$6:$W258,1,$I$6:$I258)),0)</f>
        <v>0</v>
      </c>
      <c r="AB258" s="155">
        <f>IF(NOT(SUMIF($W$6:$W258,1,$I$6:$I258)=0),(SUMIF($W$6:$W258,11,$F$6:$F258)-SUMIF($AE$6:$AE258,11,$F$6:$F258))/ABS(SUMIF($W$6:$W258,1,$I$6:$I258)),0)</f>
        <v>0</v>
      </c>
      <c r="AC258" s="155">
        <f>IF(NOT(SUMIF($W$6:$W258,1,$I$6:$I258)=0),(SUMIF($W$6:$W258,13,$F$6:$F258)-SUMIF($AE$6:$AE258,13,$F$6:$F258))/ABS(SUMIF($W$6:$W258,1,$I$6:$I258)),0)</f>
        <v>0</v>
      </c>
      <c r="AD258" s="155">
        <f>IF(SUM($W$6:$W258)+SUM($AE$6:$AE258)=0,0,1-X258-Y258-Z258-AA258-AB258-AC258)</f>
        <v>0</v>
      </c>
      <c r="AE258" s="156">
        <f>IF(AND($D258="S",$E258="T"),1,IF(AND($D258="B",$E258="A"),2,IF(AND($G258="G",$E258="A"),3,IF(AND($G258="G",$E258="D"),4,IF(AND($G258="R",$E258="A"),5,IF(AND($G258="R",$E258="D"),6,IF(AND($G258="C",$E258="A"),7,IF(AND($G258="C",$E258="D"),8,IF(AND($G258="L",$E258="A"),9,IF(AND($G258="L",$E258="D"),10,IF(AND($G258="O",$E258="A"),11,IF(AND($G258="O",$E258="D"),12,IF(AND($G258="V",$E258="A"),13,IF(AND($G258="V",$E258="D"),14,IF(AND($E258="A",$G258="B"),15,0)))))))))))))))</f>
        <v>0</v>
      </c>
      <c r="AF258" s="157">
        <f>IF(AND(D258="B",E258="H"),A258,IF(AND(G258="B",OR(E258="A",E258="D")),A258,0))</f>
        <v>0</v>
      </c>
    </row>
    <row r="259" ht="12.7" customHeight="1">
      <c r="A259" s="143">
        <f>IF($E259="H",-$F259,IF($E259="T",$F259,IF(AND($E259="A",$G259="B"),$F259,IF(AND(E259="D",G259="B"),F259*0.8,0))))</f>
        <v>0</v>
      </c>
      <c r="B259" s="144">
        <f>$B258-$A259</f>
        <v>0</v>
      </c>
      <c r="C259" s="144">
        <f>IF(OR($E259="Z",AND($E259="H",$D259="B")),$F259,IF(AND($D259="B",$E259="Ü"),-$F259,IF($E259="X",$F259*$AD259,IF(AND(E259="D",G259="B"),F259*0.2,IF(AND(D259="S",E259="H"),$F259*H259/100,0)))))</f>
        <v>0</v>
      </c>
      <c r="D259" s="145"/>
      <c r="E259" s="146"/>
      <c r="F259" s="147">
        <f>IF(AND(D259="G",E259="S"),ROUND(SUM($L$6:$L258)*H259/100,-2),IF(AND(D259="R",E259="S"),ROUND(SUM(N$6:N258)*H259/100,-2),IF(AND(D259="C",E259="S"),ROUND(SUM(P$6:P258)*H259/100,-2),IF(AND(D259="L",E259="S"),ROUND(SUM(R$6:R258)*H259/100,-2),IF(AND(D259="O",E259="S"),ROUND(SUM(T$6:T258)*H259/100,-2),IF(AND(D259="V",E259="S"),ROUND(SUM(V$6:V258)*H259/100,-2),IF(AND(D259="G",E259="Z"),ABS(ROUND(SUM(K$6:K258)*H259/100,-2)),IF(AND(D259="R",E259="Z"),ABS(ROUND(SUM(M$6:M258)*H259/100,-2)),IF(AND(D259="C",E259="Z"),ABS(ROUND(SUM(O$6:O258)*H259/100,-2)),IF(AND(D259="L",E259="Z"),ABS(ROUND(SUM(Q$6:Q258)*H259/100,-2)),IF(AND(D259="O",E259="Z"),ABS(ROUND(SUM(S$6:S258)*H259/100,-2)),IF(AND(D259="V",E259="Z"),ABS(ROUND(SUM(U$6:U258)*H259/100,-2)),IF(E259="X",ABS(ROUND(SUM(I$6:I258)*H259/100,-2)),IF(AND(D259="B",E259="H"),80000,0))))))))))))))</f>
        <v>0</v>
      </c>
      <c r="G259" s="148"/>
      <c r="H259" s="149">
        <f>IF(AND(E258="S"),H257,H258)</f>
        <v>5</v>
      </c>
      <c r="I259" s="144">
        <f>IF(AND($D259="S",$E259="H"),-$F259,IF(AND($D259="S",$E259="T"),$F259,0))</f>
        <v>0</v>
      </c>
      <c r="J259" s="150">
        <f>IF(AND($D259="S",OR($E259="Ü",$E259="T",$E259="A",$E259="D")),-$F259,IF(AND($G259="S",$E259="Ü"),$F259,IF(E259="S",$F259,IF(AND(D259="S",E259="H"),$F259*(100-H259)/100,IF(E259="X",-F259,0)))))</f>
        <v>0</v>
      </c>
      <c r="K259" s="151">
        <f>IF(AND($D259="G",$E259="H"),-$F259,IF(AND($D259="G",$E259="T"),$F259,0))</f>
        <v>0</v>
      </c>
      <c r="L259" s="152">
        <f>IF(AND($D259="G",$E259="H"),$F259,IF(AND($D259="G",NOT($E259="H")),-$F259,IF($G259="G",$F259,IF(AND($E259="B",NOT($D259="G")),$F259/($G$1-1),IF($E259="X",$F259*X259,0)))))</f>
        <v>0</v>
      </c>
      <c r="M259" s="153">
        <f>IF(AND($D259="R",$E259="H"),-$F259,IF(AND($D259="R",$E259="T"),$F259,0))</f>
        <v>0</v>
      </c>
      <c r="N259" s="152">
        <f>IF(AND($D259="R",$E259="H"),$F259,IF(AND($D259="R",NOT($E259="H")),-$F259,IF($G259="R",$F259,IF(AND($E259="B",NOT($D259="R")),$F259/($G$1-1),IF($E259="X",$F259*Y259,0)))))</f>
        <v>0</v>
      </c>
      <c r="O259" s="153">
        <f>IF(AND($D259="C",$E259="H"),-$F259,IF(AND($D259="C",$E259="T"),$F259,0))</f>
        <v>0</v>
      </c>
      <c r="P259" s="152">
        <f>IF($G$1&lt;3,0,IF(AND($D259="C",$E259="H"),$F259,IF(AND($D259="C",NOT($E259="H")),-$F259,IF($G259="C",$F259,IF(AND($E259="B",NOT($D259="C")),$F259/($G$1-1),IF($E259="X",$F259*Z259,0))))))</f>
        <v>0</v>
      </c>
      <c r="Q259" s="153">
        <f>IF(AND($D259="L",$E259="H"),-$F259,IF(AND($D259="L",$E259="T"),$F259,0))</f>
        <v>0</v>
      </c>
      <c r="R259" s="152">
        <f>IF($G$1&lt;4,0,IF(AND($D259="L",$E259="H"),$F259,IF(AND($D259="L",NOT($E259="H")),-$F259,IF($G259="L",$F259,IF(AND($E259="B",NOT($D259="L")),$F259/($G$1-1),IF($E259="X",$F259*AA259,0))))))</f>
        <v>0</v>
      </c>
      <c r="S259" s="153">
        <f>IF(AND($D259="O",$E259="H"),-$F259,IF(AND($D259="O",$E259="T"),$F259,0))</f>
        <v>0</v>
      </c>
      <c r="T259" s="152">
        <f>IF($G$1&lt;5,0,IF(AND($D259="O",$E259="H"),$F259,IF(AND($D259="O",NOT($E259="H")),-$F259,IF($G259="O",$F259,IF(AND($E259="B",NOT($D259="O")),$F259/($G$1-1),IF($E259="X",$F259*AB259,0))))))</f>
        <v>0</v>
      </c>
      <c r="U259" s="153">
        <f>IF(AND($D259="V",$E259="H"),-$F259,IF(AND($D259="V",$E259="T"),$F259,0))</f>
        <v>0</v>
      </c>
      <c r="V259" s="152">
        <f>IF($G$1&lt;6,0,IF(AND($D259="V",$E259="H"),$F259,IF(AND($D259="V",NOT($E259="H")),-$F259,IF($G259="V",$F259,IF(AND($E259="B",NOT($D259="V")),$F259/($G$1-1),IF($E259="X",($F259*AC259)-#REF!,0))))))</f>
        <v>0</v>
      </c>
      <c r="W259" s="158">
        <f>IF(AND(D259="S",E259="H"),1,IF(AND(D259="B",E259="H"),2,IF(AND(D259="G",E259="A"),3,IF(AND(D259="G",E259="D"),4,IF(AND(D259="R",E259="A"),5,IF(AND(D259="R",E259="D"),6,IF(AND(D259="C",E259="A"),7,IF(AND(D259="C",E259="D"),8,IF(AND(D259="L",E259="A"),9,IF(AND(D259="L",E259="D"),10,IF(AND(D259="O",E259="A"),11,IF(AND(D259="O",E259="D"),12,IF(AND(D259="V",E259="A"),13,IF(AND(D259="V",E259="D"),14,0))))))))))))))</f>
        <v>0</v>
      </c>
      <c r="X259" s="159">
        <f>IF(NOT(SUMIF($W$6:$W259,1,$I$6:$I259)=0),(SUMIF($W$6:$W259,3,$F$6:$F259)-SUMIF($AE$6:$AE259,3,$F$6:$F259))/ABS(SUMIF($W$6:$W259,1,$I$6:$I259)),0)</f>
        <v>0</v>
      </c>
      <c r="Y259" s="159">
        <f>IF(NOT(SUMIF($W$6:$W259,1,$I$6:$I259)=0),(SUMIF($W$6:$W259,5,$F$6:$F259)-SUMIF($AE$6:$AE259,5,$F$6:$F259))/ABS(SUMIF($W$6:$W259,1,$I$6:$I259)),0)</f>
        <v>0</v>
      </c>
      <c r="Z259" s="159">
        <f>IF(NOT(SUMIF($W$6:$W259,1,$I$6:$I259)=0),(SUMIF($W$6:$W259,7,$F$6:$F259)-SUMIF($AE$6:$AE259,7,$F$6:$F259))/ABS(SUMIF($W$6:$W259,1,$I$6:$I259)),0)</f>
        <v>0</v>
      </c>
      <c r="AA259" s="159">
        <f>IF(NOT(SUMIF($W$6:$W259,1,$I$6:$I259)=0),(SUMIF($W$6:$W259,9,$F$6:$F259)-SUMIF($AE$6:$AE259,9,$F$6:$F259))/ABS(SUMIF($W$6:$W259,1,$I$6:$I259)),0)</f>
        <v>0</v>
      </c>
      <c r="AB259" s="159">
        <f>IF(NOT(SUMIF($W$6:$W259,1,$I$6:$I259)=0),(SUMIF($W$6:$W259,11,$F$6:$F259)-SUMIF($AE$6:$AE259,11,$F$6:$F259))/ABS(SUMIF($W$6:$W259,1,$I$6:$I259)),0)</f>
        <v>0</v>
      </c>
      <c r="AC259" s="159">
        <f>IF(NOT(SUMIF($W$6:$W259,1,$I$6:$I259)=0),(SUMIF($W$6:$W259,13,$F$6:$F259)-SUMIF($AE$6:$AE259,13,$F$6:$F259))/ABS(SUMIF($W$6:$W259,1,$I$6:$I259)),0)</f>
        <v>0</v>
      </c>
      <c r="AD259" s="159">
        <f>IF(SUM($W$6:$W259)+SUM($AE$6:$AE259)=0,0,1-X259-Y259-Z259-AA259-AB259-AC259)</f>
        <v>0</v>
      </c>
      <c r="AE259" s="160">
        <f>IF(AND($D259="S",$E259="T"),1,IF(AND($D259="B",$E259="A"),2,IF(AND($G259="G",$E259="A"),3,IF(AND($G259="G",$E259="D"),4,IF(AND($G259="R",$E259="A"),5,IF(AND($G259="R",$E259="D"),6,IF(AND($G259="C",$E259="A"),7,IF(AND($G259="C",$E259="D"),8,IF(AND($G259="L",$E259="A"),9,IF(AND($G259="L",$E259="D"),10,IF(AND($G259="O",$E259="A"),11,IF(AND($G259="O",$E259="D"),12,IF(AND($G259="V",$E259="A"),13,IF(AND($G259="V",$E259="D"),14,IF(AND($E259="A",$G259="B"),15,0)))))))))))))))</f>
        <v>0</v>
      </c>
      <c r="AF259" s="161">
        <f>IF(AND(D259="B",E259="H"),A259,IF(AND(G259="B",OR(E259="A",E259="D")),A259,0))</f>
        <v>0</v>
      </c>
    </row>
    <row r="260" ht="12.7" customHeight="1">
      <c r="A260" s="143">
        <f>IF($E260="H",-$F260,IF($E260="T",$F260,IF(AND($E260="A",$G260="B"),$F260,IF(AND(E260="D",G260="B"),F260*0.8,0))))</f>
        <v>0</v>
      </c>
      <c r="B260" s="144">
        <f>$B259-$A260</f>
        <v>0</v>
      </c>
      <c r="C260" s="144">
        <f>IF(OR($E260="Z",AND($E260="H",$D260="B")),$F260,IF(AND($D260="B",$E260="Ü"),-$F260,IF($E260="X",$F260*$AD260,IF(AND(E260="D",G260="B"),F260*0.2,IF(AND(D260="S",E260="H"),$F260*H260/100,0)))))</f>
        <v>0</v>
      </c>
      <c r="D260" s="145"/>
      <c r="E260" s="146"/>
      <c r="F260" s="147">
        <f>IF(AND(D260="G",E260="S"),ROUND(SUM($L$6:$L259)*H260/100,-2),IF(AND(D260="R",E260="S"),ROUND(SUM(N$6:N259)*H260/100,-2),IF(AND(D260="C",E260="S"),ROUND(SUM(P$6:P259)*H260/100,-2),IF(AND(D260="L",E260="S"),ROUND(SUM(R$6:R259)*H260/100,-2),IF(AND(D260="O",E260="S"),ROUND(SUM(T$6:T259)*H260/100,-2),IF(AND(D260="V",E260="S"),ROUND(SUM(V$6:V259)*H260/100,-2),IF(AND(D260="G",E260="Z"),ABS(ROUND(SUM(K$6:K259)*H260/100,-2)),IF(AND(D260="R",E260="Z"),ABS(ROUND(SUM(M$6:M259)*H260/100,-2)),IF(AND(D260="C",E260="Z"),ABS(ROUND(SUM(O$6:O259)*H260/100,-2)),IF(AND(D260="L",E260="Z"),ABS(ROUND(SUM(Q$6:Q259)*H260/100,-2)),IF(AND(D260="O",E260="Z"),ABS(ROUND(SUM(S$6:S259)*H260/100,-2)),IF(AND(D260="V",E260="Z"),ABS(ROUND(SUM(U$6:U259)*H260/100,-2)),IF(E260="X",ABS(ROUND(SUM(I$6:I259)*H260/100,-2)),IF(AND(D260="B",E260="H"),80000,0))))))))))))))</f>
        <v>0</v>
      </c>
      <c r="G260" s="148"/>
      <c r="H260" s="149">
        <f>IF(AND(E259="S"),H258,H259)</f>
        <v>5</v>
      </c>
      <c r="I260" s="144">
        <f>IF(AND($D260="S",$E260="H"),-$F260,IF(AND($D260="S",$E260="T"),$F260,0))</f>
        <v>0</v>
      </c>
      <c r="J260" s="150">
        <f>IF(AND($D260="S",OR($E260="Ü",$E260="T",$E260="A",$E260="D")),-$F260,IF(AND($G260="S",$E260="Ü"),$F260,IF(E260="S",$F260,IF(AND(D260="S",E260="H"),$F260*(100-H260)/100,IF(E260="X",-F260,0)))))</f>
        <v>0</v>
      </c>
      <c r="K260" s="151">
        <f>IF(AND($D260="G",$E260="H"),-$F260,IF(AND($D260="G",$E260="T"),$F260,0))</f>
        <v>0</v>
      </c>
      <c r="L260" s="152">
        <f>IF(AND($D260="G",$E260="H"),$F260,IF(AND($D260="G",NOT($E260="H")),-$F260,IF($G260="G",$F260,IF(AND($E260="B",NOT($D260="G")),$F260/($G$1-1),IF($E260="X",$F260*X260,0)))))</f>
        <v>0</v>
      </c>
      <c r="M260" s="153">
        <f>IF(AND($D260="R",$E260="H"),-$F260,IF(AND($D260="R",$E260="T"),$F260,0))</f>
        <v>0</v>
      </c>
      <c r="N260" s="152">
        <f>IF(AND($D260="R",$E260="H"),$F260,IF(AND($D260="R",NOT($E260="H")),-$F260,IF($G260="R",$F260,IF(AND($E260="B",NOT($D260="R")),$F260/($G$1-1),IF($E260="X",$F260*Y260,0)))))</f>
        <v>0</v>
      </c>
      <c r="O260" s="153">
        <f>IF(AND($D260="C",$E260="H"),-$F260,IF(AND($D260="C",$E260="T"),$F260,0))</f>
        <v>0</v>
      </c>
      <c r="P260" s="152">
        <f>IF($G$1&lt;3,0,IF(AND($D260="C",$E260="H"),$F260,IF(AND($D260="C",NOT($E260="H")),-$F260,IF($G260="C",$F260,IF(AND($E260="B",NOT($D260="C")),$F260/($G$1-1),IF($E260="X",$F260*Z260,0))))))</f>
        <v>0</v>
      </c>
      <c r="Q260" s="153">
        <f>IF(AND($D260="L",$E260="H"),-$F260,IF(AND($D260="L",$E260="T"),$F260,0))</f>
        <v>0</v>
      </c>
      <c r="R260" s="152">
        <f>IF($G$1&lt;4,0,IF(AND($D260="L",$E260="H"),$F260,IF(AND($D260="L",NOT($E260="H")),-$F260,IF($G260="L",$F260,IF(AND($E260="B",NOT($D260="L")),$F260/($G$1-1),IF($E260="X",$F260*AA260,0))))))</f>
        <v>0</v>
      </c>
      <c r="S260" s="153">
        <f>IF(AND($D260="O",$E260="H"),-$F260,IF(AND($D260="O",$E260="T"),$F260,0))</f>
        <v>0</v>
      </c>
      <c r="T260" s="152">
        <f>IF($G$1&lt;5,0,IF(AND($D260="O",$E260="H"),$F260,IF(AND($D260="O",NOT($E260="H")),-$F260,IF($G260="O",$F260,IF(AND($E260="B",NOT($D260="O")),$F260/($G$1-1),IF($E260="X",$F260*AB260,0))))))</f>
        <v>0</v>
      </c>
      <c r="U260" s="153">
        <f>IF(AND($D260="V",$E260="H"),-$F260,IF(AND($D260="V",$E260="T"),$F260,0))</f>
        <v>0</v>
      </c>
      <c r="V260" s="152">
        <f>IF($G$1&lt;6,0,IF(AND($D260="V",$E260="H"),$F260,IF(AND($D260="V",NOT($E260="H")),-$F260,IF($G260="V",$F260,IF(AND($E260="B",NOT($D260="V")),$F260/($G$1-1),IF($E260="X",($F260*AC260)-#REF!,0))))))</f>
        <v>0</v>
      </c>
      <c r="W260" s="154">
        <f>IF(AND(D260="S",E260="H"),1,IF(AND(D260="B",E260="H"),2,IF(AND(D260="G",E260="A"),3,IF(AND(D260="G",E260="D"),4,IF(AND(D260="R",E260="A"),5,IF(AND(D260="R",E260="D"),6,IF(AND(D260="C",E260="A"),7,IF(AND(D260="C",E260="D"),8,IF(AND(D260="L",E260="A"),9,IF(AND(D260="L",E260="D"),10,IF(AND(D260="O",E260="A"),11,IF(AND(D260="O",E260="D"),12,IF(AND(D260="V",E260="A"),13,IF(AND(D260="V",E260="D"),14,0))))))))))))))</f>
        <v>0</v>
      </c>
      <c r="X260" s="155">
        <f>IF(NOT(SUMIF($W$6:$W260,1,$I$6:$I260)=0),(SUMIF($W$6:$W260,3,$F$6:$F260)-SUMIF($AE$6:$AE260,3,$F$6:$F260))/ABS(SUMIF($W$6:$W260,1,$I$6:$I260)),0)</f>
        <v>0</v>
      </c>
      <c r="Y260" s="155">
        <f>IF(NOT(SUMIF($W$6:$W260,1,$I$6:$I260)=0),(SUMIF($W$6:$W260,5,$F$6:$F260)-SUMIF($AE$6:$AE260,5,$F$6:$F260))/ABS(SUMIF($W$6:$W260,1,$I$6:$I260)),0)</f>
        <v>0</v>
      </c>
      <c r="Z260" s="155">
        <f>IF(NOT(SUMIF($W$6:$W260,1,$I$6:$I260)=0),(SUMIF($W$6:$W260,7,$F$6:$F260)-SUMIF($AE$6:$AE260,7,$F$6:$F260))/ABS(SUMIF($W$6:$W260,1,$I$6:$I260)),0)</f>
        <v>0</v>
      </c>
      <c r="AA260" s="155">
        <f>IF(NOT(SUMIF($W$6:$W260,1,$I$6:$I260)=0),(SUMIF($W$6:$W260,9,$F$6:$F260)-SUMIF($AE$6:$AE260,9,$F$6:$F260))/ABS(SUMIF($W$6:$W260,1,$I$6:$I260)),0)</f>
        <v>0</v>
      </c>
      <c r="AB260" s="155">
        <f>IF(NOT(SUMIF($W$6:$W260,1,$I$6:$I260)=0),(SUMIF($W$6:$W260,11,$F$6:$F260)-SUMIF($AE$6:$AE260,11,$F$6:$F260))/ABS(SUMIF($W$6:$W260,1,$I$6:$I260)),0)</f>
        <v>0</v>
      </c>
      <c r="AC260" s="155">
        <f>IF(NOT(SUMIF($W$6:$W260,1,$I$6:$I260)=0),(SUMIF($W$6:$W260,13,$F$6:$F260)-SUMIF($AE$6:$AE260,13,$F$6:$F260))/ABS(SUMIF($W$6:$W260,1,$I$6:$I260)),0)</f>
        <v>0</v>
      </c>
      <c r="AD260" s="155">
        <f>IF(SUM($W$6:$W260)+SUM($AE$6:$AE260)=0,0,1-X260-Y260-Z260-AA260-AB260-AC260)</f>
        <v>0</v>
      </c>
      <c r="AE260" s="156">
        <f>IF(AND($D260="S",$E260="T"),1,IF(AND($D260="B",$E260="A"),2,IF(AND($G260="G",$E260="A"),3,IF(AND($G260="G",$E260="D"),4,IF(AND($G260="R",$E260="A"),5,IF(AND($G260="R",$E260="D"),6,IF(AND($G260="C",$E260="A"),7,IF(AND($G260="C",$E260="D"),8,IF(AND($G260="L",$E260="A"),9,IF(AND($G260="L",$E260="D"),10,IF(AND($G260="O",$E260="A"),11,IF(AND($G260="O",$E260="D"),12,IF(AND($G260="V",$E260="A"),13,IF(AND($G260="V",$E260="D"),14,IF(AND($E260="A",$G260="B"),15,0)))))))))))))))</f>
        <v>0</v>
      </c>
      <c r="AF260" s="157">
        <f>IF(AND(D260="B",E260="H"),A260,IF(AND(G260="B",OR(E260="A",E260="D")),A260,0))</f>
        <v>0</v>
      </c>
    </row>
    <row r="261" ht="12.7" customHeight="1">
      <c r="A261" s="143">
        <f>IF($E261="H",-$F261,IF($E261="T",$F261,IF(AND($E261="A",$G261="B"),$F261,IF(AND(E261="D",G261="B"),F261*0.8,0))))</f>
        <v>0</v>
      </c>
      <c r="B261" s="144">
        <f>$B260-$A261</f>
        <v>0</v>
      </c>
      <c r="C261" s="144">
        <f>IF(OR($E261="Z",AND($E261="H",$D261="B")),$F261,IF(AND($D261="B",$E261="Ü"),-$F261,IF($E261="X",$F261*$AD261,IF(AND(E261="D",G261="B"),F261*0.2,IF(AND(D261="S",E261="H"),$F261*H261/100,0)))))</f>
        <v>0</v>
      </c>
      <c r="D261" s="145"/>
      <c r="E261" s="146"/>
      <c r="F261" s="147">
        <f>IF(AND(D261="G",E261="S"),ROUND(SUM($L$6:$L260)*H261/100,-2),IF(AND(D261="R",E261="S"),ROUND(SUM(N$6:N260)*H261/100,-2),IF(AND(D261="C",E261="S"),ROUND(SUM(P$6:P260)*H261/100,-2),IF(AND(D261="L",E261="S"),ROUND(SUM(R$6:R260)*H261/100,-2),IF(AND(D261="O",E261="S"),ROUND(SUM(T$6:T260)*H261/100,-2),IF(AND(D261="V",E261="S"),ROUND(SUM(V$6:V260)*H261/100,-2),IF(AND(D261="G",E261="Z"),ABS(ROUND(SUM(K$6:K260)*H261/100,-2)),IF(AND(D261="R",E261="Z"),ABS(ROUND(SUM(M$6:M260)*H261/100,-2)),IF(AND(D261="C",E261="Z"),ABS(ROUND(SUM(O$6:O260)*H261/100,-2)),IF(AND(D261="L",E261="Z"),ABS(ROUND(SUM(Q$6:Q260)*H261/100,-2)),IF(AND(D261="O",E261="Z"),ABS(ROUND(SUM(S$6:S260)*H261/100,-2)),IF(AND(D261="V",E261="Z"),ABS(ROUND(SUM(U$6:U260)*H261/100,-2)),IF(E261="X",ABS(ROUND(SUM(I$6:I260)*H261/100,-2)),IF(AND(D261="B",E261="H"),80000,0))))))))))))))</f>
        <v>0</v>
      </c>
      <c r="G261" s="148"/>
      <c r="H261" s="149">
        <f>IF(AND(E260="S"),H259,H260)</f>
        <v>5</v>
      </c>
      <c r="I261" s="144">
        <f>IF(AND($D261="S",$E261="H"),-$F261,IF(AND($D261="S",$E261="T"),$F261,0))</f>
        <v>0</v>
      </c>
      <c r="J261" s="150">
        <f>IF(AND($D261="S",OR($E261="Ü",$E261="T",$E261="A",$E261="D")),-$F261,IF(AND($G261="S",$E261="Ü"),$F261,IF(E261="S",$F261,IF(AND(D261="S",E261="H"),$F261*(100-H261)/100,IF(E261="X",-F261,0)))))</f>
        <v>0</v>
      </c>
      <c r="K261" s="151">
        <f>IF(AND($D261="G",$E261="H"),-$F261,IF(AND($D261="G",$E261="T"),$F261,0))</f>
        <v>0</v>
      </c>
      <c r="L261" s="152">
        <f>IF(AND($D261="G",$E261="H"),$F261,IF(AND($D261="G",NOT($E261="H")),-$F261,IF($G261="G",$F261,IF(AND($E261="B",NOT($D261="G")),$F261/($G$1-1),IF($E261="X",$F261*X261,0)))))</f>
        <v>0</v>
      </c>
      <c r="M261" s="153">
        <f>IF(AND($D261="R",$E261="H"),-$F261,IF(AND($D261="R",$E261="T"),$F261,0))</f>
        <v>0</v>
      </c>
      <c r="N261" s="152">
        <f>IF(AND($D261="R",$E261="H"),$F261,IF(AND($D261="R",NOT($E261="H")),-$F261,IF($G261="R",$F261,IF(AND($E261="B",NOT($D261="R")),$F261/($G$1-1),IF($E261="X",$F261*Y261,0)))))</f>
        <v>0</v>
      </c>
      <c r="O261" s="153">
        <f>IF(AND($D261="C",$E261="H"),-$F261,IF(AND($D261="C",$E261="T"),$F261,0))</f>
        <v>0</v>
      </c>
      <c r="P261" s="152">
        <f>IF($G$1&lt;3,0,IF(AND($D261="C",$E261="H"),$F261,IF(AND($D261="C",NOT($E261="H")),-$F261,IF($G261="C",$F261,IF(AND($E261="B",NOT($D261="C")),$F261/($G$1-1),IF($E261="X",$F261*Z261,0))))))</f>
        <v>0</v>
      </c>
      <c r="Q261" s="153">
        <f>IF(AND($D261="L",$E261="H"),-$F261,IF(AND($D261="L",$E261="T"),$F261,0))</f>
        <v>0</v>
      </c>
      <c r="R261" s="152">
        <f>IF($G$1&lt;4,0,IF(AND($D261="L",$E261="H"),$F261,IF(AND($D261="L",NOT($E261="H")),-$F261,IF($G261="L",$F261,IF(AND($E261="B",NOT($D261="L")),$F261/($G$1-1),IF($E261="X",$F261*AA261,0))))))</f>
        <v>0</v>
      </c>
      <c r="S261" s="153">
        <f>IF(AND($D261="O",$E261="H"),-$F261,IF(AND($D261="O",$E261="T"),$F261,0))</f>
        <v>0</v>
      </c>
      <c r="T261" s="152">
        <f>IF($G$1&lt;5,0,IF(AND($D261="O",$E261="H"),$F261,IF(AND($D261="O",NOT($E261="H")),-$F261,IF($G261="O",$F261,IF(AND($E261="B",NOT($D261="O")),$F261/($G$1-1),IF($E261="X",$F261*AB261,0))))))</f>
        <v>0</v>
      </c>
      <c r="U261" s="153">
        <f>IF(AND($D261="V",$E261="H"),-$F261,IF(AND($D261="V",$E261="T"),$F261,0))</f>
        <v>0</v>
      </c>
      <c r="V261" s="152">
        <f>IF($G$1&lt;6,0,IF(AND($D261="V",$E261="H"),$F261,IF(AND($D261="V",NOT($E261="H")),-$F261,IF($G261="V",$F261,IF(AND($E261="B",NOT($D261="V")),$F261/($G$1-1),IF($E261="X",($F261*AC261)-#REF!,0))))))</f>
        <v>0</v>
      </c>
      <c r="W261" s="158">
        <f>IF(AND(D261="S",E261="H"),1,IF(AND(D261="B",E261="H"),2,IF(AND(D261="G",E261="A"),3,IF(AND(D261="G",E261="D"),4,IF(AND(D261="R",E261="A"),5,IF(AND(D261="R",E261="D"),6,IF(AND(D261="C",E261="A"),7,IF(AND(D261="C",E261="D"),8,IF(AND(D261="L",E261="A"),9,IF(AND(D261="L",E261="D"),10,IF(AND(D261="O",E261="A"),11,IF(AND(D261="O",E261="D"),12,IF(AND(D261="V",E261="A"),13,IF(AND(D261="V",E261="D"),14,0))))))))))))))</f>
        <v>0</v>
      </c>
      <c r="X261" s="159">
        <f>IF(NOT(SUMIF($W$6:$W261,1,$I$6:$I261)=0),(SUMIF($W$6:$W261,3,$F$6:$F261)-SUMIF($AE$6:$AE261,3,$F$6:$F261))/ABS(SUMIF($W$6:$W261,1,$I$6:$I261)),0)</f>
        <v>0</v>
      </c>
      <c r="Y261" s="159">
        <f>IF(NOT(SUMIF($W$6:$W261,1,$I$6:$I261)=0),(SUMIF($W$6:$W261,5,$F$6:$F261)-SUMIF($AE$6:$AE261,5,$F$6:$F261))/ABS(SUMIF($W$6:$W261,1,$I$6:$I261)),0)</f>
        <v>0</v>
      </c>
      <c r="Z261" s="159">
        <f>IF(NOT(SUMIF($W$6:$W261,1,$I$6:$I261)=0),(SUMIF($W$6:$W261,7,$F$6:$F261)-SUMIF($AE$6:$AE261,7,$F$6:$F261))/ABS(SUMIF($W$6:$W261,1,$I$6:$I261)),0)</f>
        <v>0</v>
      </c>
      <c r="AA261" s="159">
        <f>IF(NOT(SUMIF($W$6:$W261,1,$I$6:$I261)=0),(SUMIF($W$6:$W261,9,$F$6:$F261)-SUMIF($AE$6:$AE261,9,$F$6:$F261))/ABS(SUMIF($W$6:$W261,1,$I$6:$I261)),0)</f>
        <v>0</v>
      </c>
      <c r="AB261" s="159">
        <f>IF(NOT(SUMIF($W$6:$W261,1,$I$6:$I261)=0),(SUMIF($W$6:$W261,11,$F$6:$F261)-SUMIF($AE$6:$AE261,11,$F$6:$F261))/ABS(SUMIF($W$6:$W261,1,$I$6:$I261)),0)</f>
        <v>0</v>
      </c>
      <c r="AC261" s="159">
        <f>IF(NOT(SUMIF($W$6:$W261,1,$I$6:$I261)=0),(SUMIF($W$6:$W261,13,$F$6:$F261)-SUMIF($AE$6:$AE261,13,$F$6:$F261))/ABS(SUMIF($W$6:$W261,1,$I$6:$I261)),0)</f>
        <v>0</v>
      </c>
      <c r="AD261" s="159">
        <f>IF(SUM($W$6:$W261)+SUM($AE$6:$AE261)=0,0,1-X261-Y261-Z261-AA261-AB261-AC261)</f>
        <v>0</v>
      </c>
      <c r="AE261" s="160">
        <f>IF(AND($D261="S",$E261="T"),1,IF(AND($D261="B",$E261="A"),2,IF(AND($G261="G",$E261="A"),3,IF(AND($G261="G",$E261="D"),4,IF(AND($G261="R",$E261="A"),5,IF(AND($G261="R",$E261="D"),6,IF(AND($G261="C",$E261="A"),7,IF(AND($G261="C",$E261="D"),8,IF(AND($G261="L",$E261="A"),9,IF(AND($G261="L",$E261="D"),10,IF(AND($G261="O",$E261="A"),11,IF(AND($G261="O",$E261="D"),12,IF(AND($G261="V",$E261="A"),13,IF(AND($G261="V",$E261="D"),14,IF(AND($E261="A",$G261="B"),15,0)))))))))))))))</f>
        <v>0</v>
      </c>
      <c r="AF261" s="161">
        <f>IF(AND(D261="B",E261="H"),A261,IF(AND(G261="B",OR(E261="A",E261="D")),A261,0))</f>
        <v>0</v>
      </c>
    </row>
    <row r="262" ht="12.7" customHeight="1">
      <c r="A262" s="143">
        <f>IF($E262="H",-$F262,IF($E262="T",$F262,IF(AND($E262="A",$G262="B"),$F262,IF(AND(E262="D",G262="B"),F262*0.8,0))))</f>
        <v>0</v>
      </c>
      <c r="B262" s="144">
        <f>$B261-$A262</f>
        <v>0</v>
      </c>
      <c r="C262" s="144">
        <f>IF(OR($E262="Z",AND($E262="H",$D262="B")),$F262,IF(AND($D262="B",$E262="Ü"),-$F262,IF($E262="X",$F262*$AD262,IF(AND(E262="D",G262="B"),F262*0.2,IF(AND(D262="S",E262="H"),$F262*H262/100,0)))))</f>
        <v>0</v>
      </c>
      <c r="D262" s="145"/>
      <c r="E262" s="146"/>
      <c r="F262" s="147">
        <f>IF(AND(D262="G",E262="S"),ROUND(SUM($L$6:$L261)*H262/100,-2),IF(AND(D262="R",E262="S"),ROUND(SUM(N$6:N261)*H262/100,-2),IF(AND(D262="C",E262="S"),ROUND(SUM(P$6:P261)*H262/100,-2),IF(AND(D262="L",E262="S"),ROUND(SUM(R$6:R261)*H262/100,-2),IF(AND(D262="O",E262="S"),ROUND(SUM(T$6:T261)*H262/100,-2),IF(AND(D262="V",E262="S"),ROUND(SUM(V$6:V261)*H262/100,-2),IF(AND(D262="G",E262="Z"),ABS(ROUND(SUM(K$6:K261)*H262/100,-2)),IF(AND(D262="R",E262="Z"),ABS(ROUND(SUM(M$6:M261)*H262/100,-2)),IF(AND(D262="C",E262="Z"),ABS(ROUND(SUM(O$6:O261)*H262/100,-2)),IF(AND(D262="L",E262="Z"),ABS(ROUND(SUM(Q$6:Q261)*H262/100,-2)),IF(AND(D262="O",E262="Z"),ABS(ROUND(SUM(S$6:S261)*H262/100,-2)),IF(AND(D262="V",E262="Z"),ABS(ROUND(SUM(U$6:U261)*H262/100,-2)),IF(E262="X",ABS(ROUND(SUM(I$6:I261)*H262/100,-2)),IF(AND(D262="B",E262="H"),80000,0))))))))))))))</f>
        <v>0</v>
      </c>
      <c r="G262" s="148"/>
      <c r="H262" s="149">
        <f>IF(AND(E261="S"),H260,H261)</f>
        <v>5</v>
      </c>
      <c r="I262" s="144">
        <f>IF(AND($D262="S",$E262="H"),-$F262,IF(AND($D262="S",$E262="T"),$F262,0))</f>
        <v>0</v>
      </c>
      <c r="J262" s="150">
        <f>IF(AND($D262="S",OR($E262="Ü",$E262="T",$E262="A",$E262="D")),-$F262,IF(AND($G262="S",$E262="Ü"),$F262,IF(E262="S",$F262,IF(AND(D262="S",E262="H"),$F262*(100-H262)/100,IF(E262="X",-F262,0)))))</f>
        <v>0</v>
      </c>
      <c r="K262" s="151">
        <f>IF(AND($D262="G",$E262="H"),-$F262,IF(AND($D262="G",$E262="T"),$F262,0))</f>
        <v>0</v>
      </c>
      <c r="L262" s="152">
        <f>IF(AND($D262="G",$E262="H"),$F262,IF(AND($D262="G",NOT($E262="H")),-$F262,IF($G262="G",$F262,IF(AND($E262="B",NOT($D262="G")),$F262/($G$1-1),IF($E262="X",$F262*X262,0)))))</f>
        <v>0</v>
      </c>
      <c r="M262" s="153">
        <f>IF(AND($D262="R",$E262="H"),-$F262,IF(AND($D262="R",$E262="T"),$F262,0))</f>
        <v>0</v>
      </c>
      <c r="N262" s="152">
        <f>IF(AND($D262="R",$E262="H"),$F262,IF(AND($D262="R",NOT($E262="H")),-$F262,IF($G262="R",$F262,IF(AND($E262="B",NOT($D262="R")),$F262/($G$1-1),IF($E262="X",$F262*Y262,0)))))</f>
        <v>0</v>
      </c>
      <c r="O262" s="153">
        <f>IF(AND($D262="C",$E262="H"),-$F262,IF(AND($D262="C",$E262="T"),$F262,0))</f>
        <v>0</v>
      </c>
      <c r="P262" s="152">
        <f>IF($G$1&lt;3,0,IF(AND($D262="C",$E262="H"),$F262,IF(AND($D262="C",NOT($E262="H")),-$F262,IF($G262="C",$F262,IF(AND($E262="B",NOT($D262="C")),$F262/($G$1-1),IF($E262="X",$F262*Z262,0))))))</f>
        <v>0</v>
      </c>
      <c r="Q262" s="153">
        <f>IF(AND($D262="L",$E262="H"),-$F262,IF(AND($D262="L",$E262="T"),$F262,0))</f>
        <v>0</v>
      </c>
      <c r="R262" s="152">
        <f>IF($G$1&lt;4,0,IF(AND($D262="L",$E262="H"),$F262,IF(AND($D262="L",NOT($E262="H")),-$F262,IF($G262="L",$F262,IF(AND($E262="B",NOT($D262="L")),$F262/($G$1-1),IF($E262="X",$F262*AA262,0))))))</f>
        <v>0</v>
      </c>
      <c r="S262" s="153">
        <f>IF(AND($D262="O",$E262="H"),-$F262,IF(AND($D262="O",$E262="T"),$F262,0))</f>
        <v>0</v>
      </c>
      <c r="T262" s="152">
        <f>IF($G$1&lt;5,0,IF(AND($D262="O",$E262="H"),$F262,IF(AND($D262="O",NOT($E262="H")),-$F262,IF($G262="O",$F262,IF(AND($E262="B",NOT($D262="O")),$F262/($G$1-1),IF($E262="X",$F262*AB262,0))))))</f>
        <v>0</v>
      </c>
      <c r="U262" s="153">
        <f>IF(AND($D262="V",$E262="H"),-$F262,IF(AND($D262="V",$E262="T"),$F262,0))</f>
        <v>0</v>
      </c>
      <c r="V262" s="152">
        <f>IF($G$1&lt;6,0,IF(AND($D262="V",$E262="H"),$F262,IF(AND($D262="V",NOT($E262="H")),-$F262,IF($G262="V",$F262,IF(AND($E262="B",NOT($D262="V")),$F262/($G$1-1),IF($E262="X",($F262*AC262)-#REF!,0))))))</f>
        <v>0</v>
      </c>
      <c r="W262" s="154">
        <f>IF(AND(D262="S",E262="H"),1,IF(AND(D262="B",E262="H"),2,IF(AND(D262="G",E262="A"),3,IF(AND(D262="G",E262="D"),4,IF(AND(D262="R",E262="A"),5,IF(AND(D262="R",E262="D"),6,IF(AND(D262="C",E262="A"),7,IF(AND(D262="C",E262="D"),8,IF(AND(D262="L",E262="A"),9,IF(AND(D262="L",E262="D"),10,IF(AND(D262="O",E262="A"),11,IF(AND(D262="O",E262="D"),12,IF(AND(D262="V",E262="A"),13,IF(AND(D262="V",E262="D"),14,0))))))))))))))</f>
        <v>0</v>
      </c>
      <c r="X262" s="155">
        <f>IF(NOT(SUMIF($W$6:$W262,1,$I$6:$I262)=0),(SUMIF($W$6:$W262,3,$F$6:$F262)-SUMIF($AE$6:$AE262,3,$F$6:$F262))/ABS(SUMIF($W$6:$W262,1,$I$6:$I262)),0)</f>
        <v>0</v>
      </c>
      <c r="Y262" s="155">
        <f>IF(NOT(SUMIF($W$6:$W262,1,$I$6:$I262)=0),(SUMIF($W$6:$W262,5,$F$6:$F262)-SUMIF($AE$6:$AE262,5,$F$6:$F262))/ABS(SUMIF($W$6:$W262,1,$I$6:$I262)),0)</f>
        <v>0</v>
      </c>
      <c r="Z262" s="155">
        <f>IF(NOT(SUMIF($W$6:$W262,1,$I$6:$I262)=0),(SUMIF($W$6:$W262,7,$F$6:$F262)-SUMIF($AE$6:$AE262,7,$F$6:$F262))/ABS(SUMIF($W$6:$W262,1,$I$6:$I262)),0)</f>
        <v>0</v>
      </c>
      <c r="AA262" s="155">
        <f>IF(NOT(SUMIF($W$6:$W262,1,$I$6:$I262)=0),(SUMIF($W$6:$W262,9,$F$6:$F262)-SUMIF($AE$6:$AE262,9,$F$6:$F262))/ABS(SUMIF($W$6:$W262,1,$I$6:$I262)),0)</f>
        <v>0</v>
      </c>
      <c r="AB262" s="155">
        <f>IF(NOT(SUMIF($W$6:$W262,1,$I$6:$I262)=0),(SUMIF($W$6:$W262,11,$F$6:$F262)-SUMIF($AE$6:$AE262,11,$F$6:$F262))/ABS(SUMIF($W$6:$W262,1,$I$6:$I262)),0)</f>
        <v>0</v>
      </c>
      <c r="AC262" s="155">
        <f>IF(NOT(SUMIF($W$6:$W262,1,$I$6:$I262)=0),(SUMIF($W$6:$W262,13,$F$6:$F262)-SUMIF($AE$6:$AE262,13,$F$6:$F262))/ABS(SUMIF($W$6:$W262,1,$I$6:$I262)),0)</f>
        <v>0</v>
      </c>
      <c r="AD262" s="155">
        <f>IF(SUM($W$6:$W262)+SUM($AE$6:$AE262)=0,0,1-X262-Y262-Z262-AA262-AB262-AC262)</f>
        <v>0</v>
      </c>
      <c r="AE262" s="156">
        <f>IF(AND($D262="S",$E262="T"),1,IF(AND($D262="B",$E262="A"),2,IF(AND($G262="G",$E262="A"),3,IF(AND($G262="G",$E262="D"),4,IF(AND($G262="R",$E262="A"),5,IF(AND($G262="R",$E262="D"),6,IF(AND($G262="C",$E262="A"),7,IF(AND($G262="C",$E262="D"),8,IF(AND($G262="L",$E262="A"),9,IF(AND($G262="L",$E262="D"),10,IF(AND($G262="O",$E262="A"),11,IF(AND($G262="O",$E262="D"),12,IF(AND($G262="V",$E262="A"),13,IF(AND($G262="V",$E262="D"),14,IF(AND($E262="A",$G262="B"),15,0)))))))))))))))</f>
        <v>0</v>
      </c>
      <c r="AF262" s="157">
        <f>IF(AND(D262="B",E262="H"),A262,IF(AND(G262="B",OR(E262="A",E262="D")),A262,0))</f>
        <v>0</v>
      </c>
    </row>
    <row r="263" ht="12.7" customHeight="1">
      <c r="A263" s="143">
        <f>IF($E263="H",-$F263,IF($E263="T",$F263,IF(AND($E263="A",$G263="B"),$F263,IF(AND(E263="D",G263="B"),F263*0.8,0))))</f>
        <v>0</v>
      </c>
      <c r="B263" s="144">
        <f>$B262-$A263</f>
        <v>0</v>
      </c>
      <c r="C263" s="144">
        <f>IF(OR($E263="Z",AND($E263="H",$D263="B")),$F263,IF(AND($D263="B",$E263="Ü"),-$F263,IF($E263="X",$F263*$AD263,IF(AND(E263="D",G263="B"),F263*0.2,IF(AND(D263="S",E263="H"),$F263*H263/100,0)))))</f>
        <v>0</v>
      </c>
      <c r="D263" s="145"/>
      <c r="E263" s="146"/>
      <c r="F263" s="147">
        <f>IF(AND(D263="G",E263="S"),ROUND(SUM($L$6:$L262)*H263/100,-2),IF(AND(D263="R",E263="S"),ROUND(SUM(N$6:N262)*H263/100,-2),IF(AND(D263="C",E263="S"),ROUND(SUM(P$6:P262)*H263/100,-2),IF(AND(D263="L",E263="S"),ROUND(SUM(R$6:R262)*H263/100,-2),IF(AND(D263="O",E263="S"),ROUND(SUM(T$6:T262)*H263/100,-2),IF(AND(D263="V",E263="S"),ROUND(SUM(V$6:V262)*H263/100,-2),IF(AND(D263="G",E263="Z"),ABS(ROUND(SUM(K$6:K262)*H263/100,-2)),IF(AND(D263="R",E263="Z"),ABS(ROUND(SUM(M$6:M262)*H263/100,-2)),IF(AND(D263="C",E263="Z"),ABS(ROUND(SUM(O$6:O262)*H263/100,-2)),IF(AND(D263="L",E263="Z"),ABS(ROUND(SUM(Q$6:Q262)*H263/100,-2)),IF(AND(D263="O",E263="Z"),ABS(ROUND(SUM(S$6:S262)*H263/100,-2)),IF(AND(D263="V",E263="Z"),ABS(ROUND(SUM(U$6:U262)*H263/100,-2)),IF(E263="X",ABS(ROUND(SUM(I$6:I262)*H263/100,-2)),IF(AND(D263="B",E263="H"),80000,0))))))))))))))</f>
        <v>0</v>
      </c>
      <c r="G263" s="148"/>
      <c r="H263" s="149">
        <f>IF(AND(E262="S"),H261,H262)</f>
        <v>5</v>
      </c>
      <c r="I263" s="144">
        <f>IF(AND($D263="S",$E263="H"),-$F263,IF(AND($D263="S",$E263="T"),$F263,0))</f>
        <v>0</v>
      </c>
      <c r="J263" s="150">
        <f>IF(AND($D263="S",OR($E263="Ü",$E263="T",$E263="A",$E263="D")),-$F263,IF(AND($G263="S",$E263="Ü"),$F263,IF(E263="S",$F263,IF(AND(D263="S",E263="H"),$F263*(100-H263)/100,IF(E263="X",-F263,0)))))</f>
        <v>0</v>
      </c>
      <c r="K263" s="151">
        <f>IF(AND($D263="G",$E263="H"),-$F263,IF(AND($D263="G",$E263="T"),$F263,0))</f>
        <v>0</v>
      </c>
      <c r="L263" s="152">
        <f>IF(AND($D263="G",$E263="H"),$F263,IF(AND($D263="G",NOT($E263="H")),-$F263,IF($G263="G",$F263,IF(AND($E263="B",NOT($D263="G")),$F263/($G$1-1),IF($E263="X",$F263*X263,0)))))</f>
        <v>0</v>
      </c>
      <c r="M263" s="153">
        <f>IF(AND($D263="R",$E263="H"),-$F263,IF(AND($D263="R",$E263="T"),$F263,0))</f>
        <v>0</v>
      </c>
      <c r="N263" s="152">
        <f>IF(AND($D263="R",$E263="H"),$F263,IF(AND($D263="R",NOT($E263="H")),-$F263,IF($G263="R",$F263,IF(AND($E263="B",NOT($D263="R")),$F263/($G$1-1),IF($E263="X",$F263*Y263,0)))))</f>
        <v>0</v>
      </c>
      <c r="O263" s="153">
        <f>IF(AND($D263="C",$E263="H"),-$F263,IF(AND($D263="C",$E263="T"),$F263,0))</f>
        <v>0</v>
      </c>
      <c r="P263" s="152">
        <f>IF($G$1&lt;3,0,IF(AND($D263="C",$E263="H"),$F263,IF(AND($D263="C",NOT($E263="H")),-$F263,IF($G263="C",$F263,IF(AND($E263="B",NOT($D263="C")),$F263/($G$1-1),IF($E263="X",$F263*Z263,0))))))</f>
        <v>0</v>
      </c>
      <c r="Q263" s="153">
        <f>IF(AND($D263="L",$E263="H"),-$F263,IF(AND($D263="L",$E263="T"),$F263,0))</f>
        <v>0</v>
      </c>
      <c r="R263" s="152">
        <f>IF($G$1&lt;4,0,IF(AND($D263="L",$E263="H"),$F263,IF(AND($D263="L",NOT($E263="H")),-$F263,IF($G263="L",$F263,IF(AND($E263="B",NOT($D263="L")),$F263/($G$1-1),IF($E263="X",$F263*AA263,0))))))</f>
        <v>0</v>
      </c>
      <c r="S263" s="153">
        <f>IF(AND($D263="O",$E263="H"),-$F263,IF(AND($D263="O",$E263="T"),$F263,0))</f>
        <v>0</v>
      </c>
      <c r="T263" s="152">
        <f>IF($G$1&lt;5,0,IF(AND($D263="O",$E263="H"),$F263,IF(AND($D263="O",NOT($E263="H")),-$F263,IF($G263="O",$F263,IF(AND($E263="B",NOT($D263="O")),$F263/($G$1-1),IF($E263="X",$F263*AB263,0))))))</f>
        <v>0</v>
      </c>
      <c r="U263" s="153">
        <f>IF(AND($D263="V",$E263="H"),-$F263,IF(AND($D263="V",$E263="T"),$F263,0))</f>
        <v>0</v>
      </c>
      <c r="V263" s="152">
        <f>IF($G$1&lt;6,0,IF(AND($D263="V",$E263="H"),$F263,IF(AND($D263="V",NOT($E263="H")),-$F263,IF($G263="V",$F263,IF(AND($E263="B",NOT($D263="V")),$F263/($G$1-1),IF($E263="X",($F263*AC263)-#REF!,0))))))</f>
        <v>0</v>
      </c>
      <c r="W263" s="158">
        <f>IF(AND(D263="S",E263="H"),1,IF(AND(D263="B",E263="H"),2,IF(AND(D263="G",E263="A"),3,IF(AND(D263="G",E263="D"),4,IF(AND(D263="R",E263="A"),5,IF(AND(D263="R",E263="D"),6,IF(AND(D263="C",E263="A"),7,IF(AND(D263="C",E263="D"),8,IF(AND(D263="L",E263="A"),9,IF(AND(D263="L",E263="D"),10,IF(AND(D263="O",E263="A"),11,IF(AND(D263="O",E263="D"),12,IF(AND(D263="V",E263="A"),13,IF(AND(D263="V",E263="D"),14,0))))))))))))))</f>
        <v>0</v>
      </c>
      <c r="X263" s="159">
        <f>IF(NOT(SUMIF($W$6:$W263,1,$I$6:$I263)=0),(SUMIF($W$6:$W263,3,$F$6:$F263)-SUMIF($AE$6:$AE263,3,$F$6:$F263))/ABS(SUMIF($W$6:$W263,1,$I$6:$I263)),0)</f>
        <v>0</v>
      </c>
      <c r="Y263" s="159">
        <f>IF(NOT(SUMIF($W$6:$W263,1,$I$6:$I263)=0),(SUMIF($W$6:$W263,5,$F$6:$F263)-SUMIF($AE$6:$AE263,5,$F$6:$F263))/ABS(SUMIF($W$6:$W263,1,$I$6:$I263)),0)</f>
        <v>0</v>
      </c>
      <c r="Z263" s="159">
        <f>IF(NOT(SUMIF($W$6:$W263,1,$I$6:$I263)=0),(SUMIF($W$6:$W263,7,$F$6:$F263)-SUMIF($AE$6:$AE263,7,$F$6:$F263))/ABS(SUMIF($W$6:$W263,1,$I$6:$I263)),0)</f>
        <v>0</v>
      </c>
      <c r="AA263" s="159">
        <f>IF(NOT(SUMIF($W$6:$W263,1,$I$6:$I263)=0),(SUMIF($W$6:$W263,9,$F$6:$F263)-SUMIF($AE$6:$AE263,9,$F$6:$F263))/ABS(SUMIF($W$6:$W263,1,$I$6:$I263)),0)</f>
        <v>0</v>
      </c>
      <c r="AB263" s="159">
        <f>IF(NOT(SUMIF($W$6:$W263,1,$I$6:$I263)=0),(SUMIF($W$6:$W263,11,$F$6:$F263)-SUMIF($AE$6:$AE263,11,$F$6:$F263))/ABS(SUMIF($W$6:$W263,1,$I$6:$I263)),0)</f>
        <v>0</v>
      </c>
      <c r="AC263" s="159">
        <f>IF(NOT(SUMIF($W$6:$W263,1,$I$6:$I263)=0),(SUMIF($W$6:$W263,13,$F$6:$F263)-SUMIF($AE$6:$AE263,13,$F$6:$F263))/ABS(SUMIF($W$6:$W263,1,$I$6:$I263)),0)</f>
        <v>0</v>
      </c>
      <c r="AD263" s="159">
        <f>IF(SUM($W$6:$W263)+SUM($AE$6:$AE263)=0,0,1-X263-Y263-Z263-AA263-AB263-AC263)</f>
        <v>0</v>
      </c>
      <c r="AE263" s="160">
        <f>IF(AND($D263="S",$E263="T"),1,IF(AND($D263="B",$E263="A"),2,IF(AND($G263="G",$E263="A"),3,IF(AND($G263="G",$E263="D"),4,IF(AND($G263="R",$E263="A"),5,IF(AND($G263="R",$E263="D"),6,IF(AND($G263="C",$E263="A"),7,IF(AND($G263="C",$E263="D"),8,IF(AND($G263="L",$E263="A"),9,IF(AND($G263="L",$E263="D"),10,IF(AND($G263="O",$E263="A"),11,IF(AND($G263="O",$E263="D"),12,IF(AND($G263="V",$E263="A"),13,IF(AND($G263="V",$E263="D"),14,IF(AND($E263="A",$G263="B"),15,0)))))))))))))))</f>
        <v>0</v>
      </c>
      <c r="AF263" s="161">
        <f>IF(AND(D263="B",E263="H"),A263,IF(AND(G263="B",OR(E263="A",E263="D")),A263,0))</f>
        <v>0</v>
      </c>
    </row>
    <row r="264" ht="12.7" customHeight="1">
      <c r="A264" s="143">
        <f>IF($E264="H",-$F264,IF($E264="T",$F264,IF(AND($E264="A",$G264="B"),$F264,IF(AND(E264="D",G264="B"),F264*0.8,0))))</f>
        <v>0</v>
      </c>
      <c r="B264" s="144">
        <f>$B263-$A264</f>
        <v>0</v>
      </c>
      <c r="C264" s="144">
        <f>IF(OR($E264="Z",AND($E264="H",$D264="B")),$F264,IF(AND($D264="B",$E264="Ü"),-$F264,IF($E264="X",$F264*$AD264,IF(AND(E264="D",G264="B"),F264*0.2,IF(AND(D264="S",E264="H"),$F264*H264/100,0)))))</f>
        <v>0</v>
      </c>
      <c r="D264" s="145"/>
      <c r="E264" s="146"/>
      <c r="F264" s="147">
        <f>IF(AND(D264="G",E264="S"),ROUND(SUM($L$6:$L263)*H264/100,-2),IF(AND(D264="R",E264="S"),ROUND(SUM(N$6:N263)*H264/100,-2),IF(AND(D264="C",E264="S"),ROUND(SUM(P$6:P263)*H264/100,-2),IF(AND(D264="L",E264="S"),ROUND(SUM(R$6:R263)*H264/100,-2),IF(AND(D264="O",E264="S"),ROUND(SUM(T$6:T263)*H264/100,-2),IF(AND(D264="V",E264="S"),ROUND(SUM(V$6:V263)*H264/100,-2),IF(AND(D264="G",E264="Z"),ABS(ROUND(SUM(K$6:K263)*H264/100,-2)),IF(AND(D264="R",E264="Z"),ABS(ROUND(SUM(M$6:M263)*H264/100,-2)),IF(AND(D264="C",E264="Z"),ABS(ROUND(SUM(O$6:O263)*H264/100,-2)),IF(AND(D264="L",E264="Z"),ABS(ROUND(SUM(Q$6:Q263)*H264/100,-2)),IF(AND(D264="O",E264="Z"),ABS(ROUND(SUM(S$6:S263)*H264/100,-2)),IF(AND(D264="V",E264="Z"),ABS(ROUND(SUM(U$6:U263)*H264/100,-2)),IF(E264="X",ABS(ROUND(SUM(I$6:I263)*H264/100,-2)),IF(AND(D264="B",E264="H"),80000,0))))))))))))))</f>
        <v>0</v>
      </c>
      <c r="G264" s="148"/>
      <c r="H264" s="149">
        <f>IF(AND(E263="S"),H262,H263)</f>
        <v>5</v>
      </c>
      <c r="I264" s="144">
        <f>IF(AND($D264="S",$E264="H"),-$F264,IF(AND($D264="S",$E264="T"),$F264,0))</f>
        <v>0</v>
      </c>
      <c r="J264" s="150">
        <f>IF(AND($D264="S",OR($E264="Ü",$E264="T",$E264="A",$E264="D")),-$F264,IF(AND($G264="S",$E264="Ü"),$F264,IF(E264="S",$F264,IF(AND(D264="S",E264="H"),$F264*(100-H264)/100,IF(E264="X",-F264,0)))))</f>
        <v>0</v>
      </c>
      <c r="K264" s="151">
        <f>IF(AND($D264="G",$E264="H"),-$F264,IF(AND($D264="G",$E264="T"),$F264,0))</f>
        <v>0</v>
      </c>
      <c r="L264" s="152">
        <f>IF(AND($D264="G",$E264="H"),$F264,IF(AND($D264="G",NOT($E264="H")),-$F264,IF($G264="G",$F264,IF(AND($E264="B",NOT($D264="G")),$F264/($G$1-1),IF($E264="X",$F264*X264,0)))))</f>
        <v>0</v>
      </c>
      <c r="M264" s="153">
        <f>IF(AND($D264="R",$E264="H"),-$F264,IF(AND($D264="R",$E264="T"),$F264,0))</f>
        <v>0</v>
      </c>
      <c r="N264" s="152">
        <f>IF(AND($D264="R",$E264="H"),$F264,IF(AND($D264="R",NOT($E264="H")),-$F264,IF($G264="R",$F264,IF(AND($E264="B",NOT($D264="R")),$F264/($G$1-1),IF($E264="X",$F264*Y264,0)))))</f>
        <v>0</v>
      </c>
      <c r="O264" s="153">
        <f>IF(AND($D264="C",$E264="H"),-$F264,IF(AND($D264="C",$E264="T"),$F264,0))</f>
        <v>0</v>
      </c>
      <c r="P264" s="152">
        <f>IF($G$1&lt;3,0,IF(AND($D264="C",$E264="H"),$F264,IF(AND($D264="C",NOT($E264="H")),-$F264,IF($G264="C",$F264,IF(AND($E264="B",NOT($D264="C")),$F264/($G$1-1),IF($E264="X",$F264*Z264,0))))))</f>
        <v>0</v>
      </c>
      <c r="Q264" s="153">
        <f>IF(AND($D264="L",$E264="H"),-$F264,IF(AND($D264="L",$E264="T"),$F264,0))</f>
        <v>0</v>
      </c>
      <c r="R264" s="152">
        <f>IF($G$1&lt;4,0,IF(AND($D264="L",$E264="H"),$F264,IF(AND($D264="L",NOT($E264="H")),-$F264,IF($G264="L",$F264,IF(AND($E264="B",NOT($D264="L")),$F264/($G$1-1),IF($E264="X",$F264*AA264,0))))))</f>
        <v>0</v>
      </c>
      <c r="S264" s="153">
        <f>IF(AND($D264="O",$E264="H"),-$F264,IF(AND($D264="O",$E264="T"),$F264,0))</f>
        <v>0</v>
      </c>
      <c r="T264" s="152">
        <f>IF($G$1&lt;5,0,IF(AND($D264="O",$E264="H"),$F264,IF(AND($D264="O",NOT($E264="H")),-$F264,IF($G264="O",$F264,IF(AND($E264="B",NOT($D264="O")),$F264/($G$1-1),IF($E264="X",$F264*AB264,0))))))</f>
        <v>0</v>
      </c>
      <c r="U264" s="153">
        <f>IF(AND($D264="V",$E264="H"),-$F264,IF(AND($D264="V",$E264="T"),$F264,0))</f>
        <v>0</v>
      </c>
      <c r="V264" s="152">
        <f>IF($G$1&lt;6,0,IF(AND($D264="V",$E264="H"),$F264,IF(AND($D264="V",NOT($E264="H")),-$F264,IF($G264="V",$F264,IF(AND($E264="B",NOT($D264="V")),$F264/($G$1-1),IF($E264="X",($F264*AC264)-#REF!,0))))))</f>
        <v>0</v>
      </c>
      <c r="W264" s="154">
        <f>IF(AND(D264="S",E264="H"),1,IF(AND(D264="B",E264="H"),2,IF(AND(D264="G",E264="A"),3,IF(AND(D264="G",E264="D"),4,IF(AND(D264="R",E264="A"),5,IF(AND(D264="R",E264="D"),6,IF(AND(D264="C",E264="A"),7,IF(AND(D264="C",E264="D"),8,IF(AND(D264="L",E264="A"),9,IF(AND(D264="L",E264="D"),10,IF(AND(D264="O",E264="A"),11,IF(AND(D264="O",E264="D"),12,IF(AND(D264="V",E264="A"),13,IF(AND(D264="V",E264="D"),14,0))))))))))))))</f>
        <v>0</v>
      </c>
      <c r="X264" s="155">
        <f>IF(NOT(SUMIF($W$6:$W264,1,$I$6:$I264)=0),(SUMIF($W$6:$W264,3,$F$6:$F264)-SUMIF($AE$6:$AE264,3,$F$6:$F264))/ABS(SUMIF($W$6:$W264,1,$I$6:$I264)),0)</f>
        <v>0</v>
      </c>
      <c r="Y264" s="155">
        <f>IF(NOT(SUMIF($W$6:$W264,1,$I$6:$I264)=0),(SUMIF($W$6:$W264,5,$F$6:$F264)-SUMIF($AE$6:$AE264,5,$F$6:$F264))/ABS(SUMIF($W$6:$W264,1,$I$6:$I264)),0)</f>
        <v>0</v>
      </c>
      <c r="Z264" s="155">
        <f>IF(NOT(SUMIF($W$6:$W264,1,$I$6:$I264)=0),(SUMIF($W$6:$W264,7,$F$6:$F264)-SUMIF($AE$6:$AE264,7,$F$6:$F264))/ABS(SUMIF($W$6:$W264,1,$I$6:$I264)),0)</f>
        <v>0</v>
      </c>
      <c r="AA264" s="155">
        <f>IF(NOT(SUMIF($W$6:$W264,1,$I$6:$I264)=0),(SUMIF($W$6:$W264,9,$F$6:$F264)-SUMIF($AE$6:$AE264,9,$F$6:$F264))/ABS(SUMIF($W$6:$W264,1,$I$6:$I264)),0)</f>
        <v>0</v>
      </c>
      <c r="AB264" s="155">
        <f>IF(NOT(SUMIF($W$6:$W264,1,$I$6:$I264)=0),(SUMIF($W$6:$W264,11,$F$6:$F264)-SUMIF($AE$6:$AE264,11,$F$6:$F264))/ABS(SUMIF($W$6:$W264,1,$I$6:$I264)),0)</f>
        <v>0</v>
      </c>
      <c r="AC264" s="155">
        <f>IF(NOT(SUMIF($W$6:$W264,1,$I$6:$I264)=0),(SUMIF($W$6:$W264,13,$F$6:$F264)-SUMIF($AE$6:$AE264,13,$F$6:$F264))/ABS(SUMIF($W$6:$W264,1,$I$6:$I264)),0)</f>
        <v>0</v>
      </c>
      <c r="AD264" s="155">
        <f>IF(SUM($W$6:$W264)+SUM($AE$6:$AE264)=0,0,1-X264-Y264-Z264-AA264-AB264-AC264)</f>
        <v>0</v>
      </c>
      <c r="AE264" s="156">
        <f>IF(AND($D264="S",$E264="T"),1,IF(AND($D264="B",$E264="A"),2,IF(AND($G264="G",$E264="A"),3,IF(AND($G264="G",$E264="D"),4,IF(AND($G264="R",$E264="A"),5,IF(AND($G264="R",$E264="D"),6,IF(AND($G264="C",$E264="A"),7,IF(AND($G264="C",$E264="D"),8,IF(AND($G264="L",$E264="A"),9,IF(AND($G264="L",$E264="D"),10,IF(AND($G264="O",$E264="A"),11,IF(AND($G264="O",$E264="D"),12,IF(AND($G264="V",$E264="A"),13,IF(AND($G264="V",$E264="D"),14,IF(AND($E264="A",$G264="B"),15,0)))))))))))))))</f>
        <v>0</v>
      </c>
      <c r="AF264" s="157">
        <f>IF(AND(D264="B",E264="H"),A264,IF(AND(G264="B",OR(E264="A",E264="D")),A264,0))</f>
        <v>0</v>
      </c>
    </row>
    <row r="265" ht="12.7" customHeight="1">
      <c r="A265" s="143">
        <f>IF($E265="H",-$F265,IF($E265="T",$F265,IF(AND($E265="A",$G265="B"),$F265,IF(AND(E265="D",G265="B"),F265*0.8,0))))</f>
        <v>0</v>
      </c>
      <c r="B265" s="144">
        <f>$B264-$A265</f>
        <v>0</v>
      </c>
      <c r="C265" s="144">
        <f>IF(OR($E265="Z",AND($E265="H",$D265="B")),$F265,IF(AND($D265="B",$E265="Ü"),-$F265,IF($E265="X",$F265*$AD265,IF(AND(E265="D",G265="B"),F265*0.2,IF(AND(D265="S",E265="H"),$F265*H265/100,0)))))</f>
        <v>0</v>
      </c>
      <c r="D265" s="145"/>
      <c r="E265" s="146"/>
      <c r="F265" s="147">
        <f>IF(AND(D265="G",E265="S"),ROUND(SUM($L$6:$L264)*H265/100,-2),IF(AND(D265="R",E265="S"),ROUND(SUM(N$6:N264)*H265/100,-2),IF(AND(D265="C",E265="S"),ROUND(SUM(P$6:P264)*H265/100,-2),IF(AND(D265="L",E265="S"),ROUND(SUM(R$6:R264)*H265/100,-2),IF(AND(D265="O",E265="S"),ROUND(SUM(T$6:T264)*H265/100,-2),IF(AND(D265="V",E265="S"),ROUND(SUM(V$6:V264)*H265/100,-2),IF(AND(D265="G",E265="Z"),ABS(ROUND(SUM(K$6:K264)*H265/100,-2)),IF(AND(D265="R",E265="Z"),ABS(ROUND(SUM(M$6:M264)*H265/100,-2)),IF(AND(D265="C",E265="Z"),ABS(ROUND(SUM(O$6:O264)*H265/100,-2)),IF(AND(D265="L",E265="Z"),ABS(ROUND(SUM(Q$6:Q264)*H265/100,-2)),IF(AND(D265="O",E265="Z"),ABS(ROUND(SUM(S$6:S264)*H265/100,-2)),IF(AND(D265="V",E265="Z"),ABS(ROUND(SUM(U$6:U264)*H265/100,-2)),IF(E265="X",ABS(ROUND(SUM(I$6:I264)*H265/100,-2)),IF(AND(D265="B",E265="H"),80000,0))))))))))))))</f>
        <v>0</v>
      </c>
      <c r="G265" s="148"/>
      <c r="H265" s="149">
        <f>IF(AND(E264="S"),H263,H264)</f>
        <v>5</v>
      </c>
      <c r="I265" s="144">
        <f>IF(AND($D265="S",$E265="H"),-$F265,IF(AND($D265="S",$E265="T"),$F265,0))</f>
        <v>0</v>
      </c>
      <c r="J265" s="150">
        <f>IF(AND($D265="S",OR($E265="Ü",$E265="T",$E265="A",$E265="D")),-$F265,IF(AND($G265="S",$E265="Ü"),$F265,IF(E265="S",$F265,IF(AND(D265="S",E265="H"),$F265*(100-H265)/100,IF(E265="X",-F265,0)))))</f>
        <v>0</v>
      </c>
      <c r="K265" s="151">
        <f>IF(AND($D265="G",$E265="H"),-$F265,IF(AND($D265="G",$E265="T"),$F265,0))</f>
        <v>0</v>
      </c>
      <c r="L265" s="152">
        <f>IF(AND($D265="G",$E265="H"),$F265,IF(AND($D265="G",NOT($E265="H")),-$F265,IF($G265="G",$F265,IF(AND($E265="B",NOT($D265="G")),$F265/($G$1-1),IF($E265="X",$F265*X265,0)))))</f>
        <v>0</v>
      </c>
      <c r="M265" s="153">
        <f>IF(AND($D265="R",$E265="H"),-$F265,IF(AND($D265="R",$E265="T"),$F265,0))</f>
        <v>0</v>
      </c>
      <c r="N265" s="152">
        <f>IF(AND($D265="R",$E265="H"),$F265,IF(AND($D265="R",NOT($E265="H")),-$F265,IF($G265="R",$F265,IF(AND($E265="B",NOT($D265="R")),$F265/($G$1-1),IF($E265="X",$F265*Y265,0)))))</f>
        <v>0</v>
      </c>
      <c r="O265" s="153">
        <f>IF(AND($D265="C",$E265="H"),-$F265,IF(AND($D265="C",$E265="T"),$F265,0))</f>
        <v>0</v>
      </c>
      <c r="P265" s="152">
        <f>IF($G$1&lt;3,0,IF(AND($D265="C",$E265="H"),$F265,IF(AND($D265="C",NOT($E265="H")),-$F265,IF($G265="C",$F265,IF(AND($E265="B",NOT($D265="C")),$F265/($G$1-1),IF($E265="X",$F265*Z265,0))))))</f>
        <v>0</v>
      </c>
      <c r="Q265" s="153">
        <f>IF(AND($D265="L",$E265="H"),-$F265,IF(AND($D265="L",$E265="T"),$F265,0))</f>
        <v>0</v>
      </c>
      <c r="R265" s="152">
        <f>IF($G$1&lt;4,0,IF(AND($D265="L",$E265="H"),$F265,IF(AND($D265="L",NOT($E265="H")),-$F265,IF($G265="L",$F265,IF(AND($E265="B",NOT($D265="L")),$F265/($G$1-1),IF($E265="X",$F265*AA265,0))))))</f>
        <v>0</v>
      </c>
      <c r="S265" s="153">
        <f>IF(AND($D265="O",$E265="H"),-$F265,IF(AND($D265="O",$E265="T"),$F265,0))</f>
        <v>0</v>
      </c>
      <c r="T265" s="152">
        <f>IF($G$1&lt;5,0,IF(AND($D265="O",$E265="H"),$F265,IF(AND($D265="O",NOT($E265="H")),-$F265,IF($G265="O",$F265,IF(AND($E265="B",NOT($D265="O")),$F265/($G$1-1),IF($E265="X",$F265*AB265,0))))))</f>
        <v>0</v>
      </c>
      <c r="U265" s="153">
        <f>IF(AND($D265="V",$E265="H"),-$F265,IF(AND($D265="V",$E265="T"),$F265,0))</f>
        <v>0</v>
      </c>
      <c r="V265" s="152">
        <f>IF($G$1&lt;6,0,IF(AND($D265="V",$E265="H"),$F265,IF(AND($D265="V",NOT($E265="H")),-$F265,IF($G265="V",$F265,IF(AND($E265="B",NOT($D265="V")),$F265/($G$1-1),IF($E265="X",($F265*AC265)-#REF!,0))))))</f>
        <v>0</v>
      </c>
      <c r="W265" s="158">
        <f>IF(AND(D265="S",E265="H"),1,IF(AND(D265="B",E265="H"),2,IF(AND(D265="G",E265="A"),3,IF(AND(D265="G",E265="D"),4,IF(AND(D265="R",E265="A"),5,IF(AND(D265="R",E265="D"),6,IF(AND(D265="C",E265="A"),7,IF(AND(D265="C",E265="D"),8,IF(AND(D265="L",E265="A"),9,IF(AND(D265="L",E265="D"),10,IF(AND(D265="O",E265="A"),11,IF(AND(D265="O",E265="D"),12,IF(AND(D265="V",E265="A"),13,IF(AND(D265="V",E265="D"),14,0))))))))))))))</f>
        <v>0</v>
      </c>
      <c r="X265" s="159">
        <f>IF(NOT(SUMIF($W$6:$W265,1,$I$6:$I265)=0),(SUMIF($W$6:$W265,3,$F$6:$F265)-SUMIF($AE$6:$AE265,3,$F$6:$F265))/ABS(SUMIF($W$6:$W265,1,$I$6:$I265)),0)</f>
        <v>0</v>
      </c>
      <c r="Y265" s="159">
        <f>IF(NOT(SUMIF($W$6:$W265,1,$I$6:$I265)=0),(SUMIF($W$6:$W265,5,$F$6:$F265)-SUMIF($AE$6:$AE265,5,$F$6:$F265))/ABS(SUMIF($W$6:$W265,1,$I$6:$I265)),0)</f>
        <v>0</v>
      </c>
      <c r="Z265" s="159">
        <f>IF(NOT(SUMIF($W$6:$W265,1,$I$6:$I265)=0),(SUMIF($W$6:$W265,7,$F$6:$F265)-SUMIF($AE$6:$AE265,7,$F$6:$F265))/ABS(SUMIF($W$6:$W265,1,$I$6:$I265)),0)</f>
        <v>0</v>
      </c>
      <c r="AA265" s="159">
        <f>IF(NOT(SUMIF($W$6:$W265,1,$I$6:$I265)=0),(SUMIF($W$6:$W265,9,$F$6:$F265)-SUMIF($AE$6:$AE265,9,$F$6:$F265))/ABS(SUMIF($W$6:$W265,1,$I$6:$I265)),0)</f>
        <v>0</v>
      </c>
      <c r="AB265" s="159">
        <f>IF(NOT(SUMIF($W$6:$W265,1,$I$6:$I265)=0),(SUMIF($W$6:$W265,11,$F$6:$F265)-SUMIF($AE$6:$AE265,11,$F$6:$F265))/ABS(SUMIF($W$6:$W265,1,$I$6:$I265)),0)</f>
        <v>0</v>
      </c>
      <c r="AC265" s="159">
        <f>IF(NOT(SUMIF($W$6:$W265,1,$I$6:$I265)=0),(SUMIF($W$6:$W265,13,$F$6:$F265)-SUMIF($AE$6:$AE265,13,$F$6:$F265))/ABS(SUMIF($W$6:$W265,1,$I$6:$I265)),0)</f>
        <v>0</v>
      </c>
      <c r="AD265" s="159">
        <f>IF(SUM($W$6:$W265)+SUM($AE$6:$AE265)=0,0,1-X265-Y265-Z265-AA265-AB265-AC265)</f>
        <v>0</v>
      </c>
      <c r="AE265" s="160">
        <f>IF(AND($D265="S",$E265="T"),1,IF(AND($D265="B",$E265="A"),2,IF(AND($G265="G",$E265="A"),3,IF(AND($G265="G",$E265="D"),4,IF(AND($G265="R",$E265="A"),5,IF(AND($G265="R",$E265="D"),6,IF(AND($G265="C",$E265="A"),7,IF(AND($G265="C",$E265="D"),8,IF(AND($G265="L",$E265="A"),9,IF(AND($G265="L",$E265="D"),10,IF(AND($G265="O",$E265="A"),11,IF(AND($G265="O",$E265="D"),12,IF(AND($G265="V",$E265="A"),13,IF(AND($G265="V",$E265="D"),14,IF(AND($E265="A",$G265="B"),15,0)))))))))))))))</f>
        <v>0</v>
      </c>
      <c r="AF265" s="161">
        <f>IF(AND(D265="B",E265="H"),A265,IF(AND(G265="B",OR(E265="A",E265="D")),A265,0))</f>
        <v>0</v>
      </c>
    </row>
    <row r="266" ht="12.7" customHeight="1">
      <c r="A266" s="143">
        <f>IF($E266="H",-$F266,IF($E266="T",$F266,IF(AND($E266="A",$G266="B"),$F266,IF(AND(E266="D",G266="B"),F266*0.8,0))))</f>
        <v>0</v>
      </c>
      <c r="B266" s="144">
        <f>$B265-$A266</f>
        <v>0</v>
      </c>
      <c r="C266" s="144">
        <f>IF(OR($E266="Z",AND($E266="H",$D266="B")),$F266,IF(AND($D266="B",$E266="Ü"),-$F266,IF($E266="X",$F266*$AD266,IF(AND(E266="D",G266="B"),F266*0.2,IF(AND(D266="S",E266="H"),$F266*H266/100,0)))))</f>
        <v>0</v>
      </c>
      <c r="D266" s="145"/>
      <c r="E266" s="146"/>
      <c r="F266" s="147">
        <f>IF(AND(D266="G",E266="S"),ROUND(SUM($L$6:$L265)*H266/100,-2),IF(AND(D266="R",E266="S"),ROUND(SUM(N$6:N265)*H266/100,-2),IF(AND(D266="C",E266="S"),ROUND(SUM(P$6:P265)*H266/100,-2),IF(AND(D266="L",E266="S"),ROUND(SUM(R$6:R265)*H266/100,-2),IF(AND(D266="O",E266="S"),ROUND(SUM(T$6:T265)*H266/100,-2),IF(AND(D266="V",E266="S"),ROUND(SUM(V$6:V265)*H266/100,-2),IF(AND(D266="G",E266="Z"),ABS(ROUND(SUM(K$6:K265)*H266/100,-2)),IF(AND(D266="R",E266="Z"),ABS(ROUND(SUM(M$6:M265)*H266/100,-2)),IF(AND(D266="C",E266="Z"),ABS(ROUND(SUM(O$6:O265)*H266/100,-2)),IF(AND(D266="L",E266="Z"),ABS(ROUND(SUM(Q$6:Q265)*H266/100,-2)),IF(AND(D266="O",E266="Z"),ABS(ROUND(SUM(S$6:S265)*H266/100,-2)),IF(AND(D266="V",E266="Z"),ABS(ROUND(SUM(U$6:U265)*H266/100,-2)),IF(E266="X",ABS(ROUND(SUM(I$6:I265)*H266/100,-2)),IF(AND(D266="B",E266="H"),80000,0))))))))))))))</f>
        <v>0</v>
      </c>
      <c r="G266" s="148"/>
      <c r="H266" s="149">
        <f>IF(AND(E265="S"),H264,H265)</f>
        <v>5</v>
      </c>
      <c r="I266" s="144">
        <f>IF(AND($D266="S",$E266="H"),-$F266,IF(AND($D266="S",$E266="T"),$F266,0))</f>
        <v>0</v>
      </c>
      <c r="J266" s="150">
        <f>IF(AND($D266="S",OR($E266="Ü",$E266="T",$E266="A",$E266="D")),-$F266,IF(AND($G266="S",$E266="Ü"),$F266,IF(E266="S",$F266,IF(AND(D266="S",E266="H"),$F266*(100-H266)/100,IF(E266="X",-F266,0)))))</f>
        <v>0</v>
      </c>
      <c r="K266" s="151">
        <f>IF(AND($D266="G",$E266="H"),-$F266,IF(AND($D266="G",$E266="T"),$F266,0))</f>
        <v>0</v>
      </c>
      <c r="L266" s="152">
        <f>IF(AND($D266="G",$E266="H"),$F266,IF(AND($D266="G",NOT($E266="H")),-$F266,IF($G266="G",$F266,IF(AND($E266="B",NOT($D266="G")),$F266/($G$1-1),IF($E266="X",$F266*X266,0)))))</f>
        <v>0</v>
      </c>
      <c r="M266" s="153">
        <f>IF(AND($D266="R",$E266="H"),-$F266,IF(AND($D266="R",$E266="T"),$F266,0))</f>
        <v>0</v>
      </c>
      <c r="N266" s="152">
        <f>IF(AND($D266="R",$E266="H"),$F266,IF(AND($D266="R",NOT($E266="H")),-$F266,IF($G266="R",$F266,IF(AND($E266="B",NOT($D266="R")),$F266/($G$1-1),IF($E266="X",$F266*Y266,0)))))</f>
        <v>0</v>
      </c>
      <c r="O266" s="153">
        <f>IF(AND($D266="C",$E266="H"),-$F266,IF(AND($D266="C",$E266="T"),$F266,0))</f>
        <v>0</v>
      </c>
      <c r="P266" s="152">
        <f>IF($G$1&lt;3,0,IF(AND($D266="C",$E266="H"),$F266,IF(AND($D266="C",NOT($E266="H")),-$F266,IF($G266="C",$F266,IF(AND($E266="B",NOT($D266="C")),$F266/($G$1-1),IF($E266="X",$F266*Z266,0))))))</f>
        <v>0</v>
      </c>
      <c r="Q266" s="153">
        <f>IF(AND($D266="L",$E266="H"),-$F266,IF(AND($D266="L",$E266="T"),$F266,0))</f>
        <v>0</v>
      </c>
      <c r="R266" s="152">
        <f>IF($G$1&lt;4,0,IF(AND($D266="L",$E266="H"),$F266,IF(AND($D266="L",NOT($E266="H")),-$F266,IF($G266="L",$F266,IF(AND($E266="B",NOT($D266="L")),$F266/($G$1-1),IF($E266="X",$F266*AA266,0))))))</f>
        <v>0</v>
      </c>
      <c r="S266" s="153">
        <f>IF(AND($D266="O",$E266="H"),-$F266,IF(AND($D266="O",$E266="T"),$F266,0))</f>
        <v>0</v>
      </c>
      <c r="T266" s="152">
        <f>IF($G$1&lt;5,0,IF(AND($D266="O",$E266="H"),$F266,IF(AND($D266="O",NOT($E266="H")),-$F266,IF($G266="O",$F266,IF(AND($E266="B",NOT($D266="O")),$F266/($G$1-1),IF($E266="X",$F266*AB266,0))))))</f>
        <v>0</v>
      </c>
      <c r="U266" s="153">
        <f>IF(AND($D266="V",$E266="H"),-$F266,IF(AND($D266="V",$E266="T"),$F266,0))</f>
        <v>0</v>
      </c>
      <c r="V266" s="152">
        <f>IF($G$1&lt;6,0,IF(AND($D266="V",$E266="H"),$F266,IF(AND($D266="V",NOT($E266="H")),-$F266,IF($G266="V",$F266,IF(AND($E266="B",NOT($D266="V")),$F266/($G$1-1),IF($E266="X",($F266*AC266)-#REF!,0))))))</f>
        <v>0</v>
      </c>
      <c r="W266" s="154">
        <f>IF(AND(D266="S",E266="H"),1,IF(AND(D266="B",E266="H"),2,IF(AND(D266="G",E266="A"),3,IF(AND(D266="G",E266="D"),4,IF(AND(D266="R",E266="A"),5,IF(AND(D266="R",E266="D"),6,IF(AND(D266="C",E266="A"),7,IF(AND(D266="C",E266="D"),8,IF(AND(D266="L",E266="A"),9,IF(AND(D266="L",E266="D"),10,IF(AND(D266="O",E266="A"),11,IF(AND(D266="O",E266="D"),12,IF(AND(D266="V",E266="A"),13,IF(AND(D266="V",E266="D"),14,0))))))))))))))</f>
        <v>0</v>
      </c>
      <c r="X266" s="155">
        <f>IF(NOT(SUMIF($W$6:$W266,1,$I$6:$I266)=0),(SUMIF($W$6:$W266,3,$F$6:$F266)-SUMIF($AE$6:$AE266,3,$F$6:$F266))/ABS(SUMIF($W$6:$W266,1,$I$6:$I266)),0)</f>
        <v>0</v>
      </c>
      <c r="Y266" s="155">
        <f>IF(NOT(SUMIF($W$6:$W266,1,$I$6:$I266)=0),(SUMIF($W$6:$W266,5,$F$6:$F266)-SUMIF($AE$6:$AE266,5,$F$6:$F266))/ABS(SUMIF($W$6:$W266,1,$I$6:$I266)),0)</f>
        <v>0</v>
      </c>
      <c r="Z266" s="155">
        <f>IF(NOT(SUMIF($W$6:$W266,1,$I$6:$I266)=0),(SUMIF($W$6:$W266,7,$F$6:$F266)-SUMIF($AE$6:$AE266,7,$F$6:$F266))/ABS(SUMIF($W$6:$W266,1,$I$6:$I266)),0)</f>
        <v>0</v>
      </c>
      <c r="AA266" s="155">
        <f>IF(NOT(SUMIF($W$6:$W266,1,$I$6:$I266)=0),(SUMIF($W$6:$W266,9,$F$6:$F266)-SUMIF($AE$6:$AE266,9,$F$6:$F266))/ABS(SUMIF($W$6:$W266,1,$I$6:$I266)),0)</f>
        <v>0</v>
      </c>
      <c r="AB266" s="155">
        <f>IF(NOT(SUMIF($W$6:$W266,1,$I$6:$I266)=0),(SUMIF($W$6:$W266,11,$F$6:$F266)-SUMIF($AE$6:$AE266,11,$F$6:$F266))/ABS(SUMIF($W$6:$W266,1,$I$6:$I266)),0)</f>
        <v>0</v>
      </c>
      <c r="AC266" s="155">
        <f>IF(NOT(SUMIF($W$6:$W266,1,$I$6:$I266)=0),(SUMIF($W$6:$W266,13,$F$6:$F266)-SUMIF($AE$6:$AE266,13,$F$6:$F266))/ABS(SUMIF($W$6:$W266,1,$I$6:$I266)),0)</f>
        <v>0</v>
      </c>
      <c r="AD266" s="155">
        <f>IF(SUM($W$6:$W266)+SUM($AE$6:$AE266)=0,0,1-X266-Y266-Z266-AA266-AB266-AC266)</f>
        <v>0</v>
      </c>
      <c r="AE266" s="156">
        <f>IF(AND($D266="S",$E266="T"),1,IF(AND($D266="B",$E266="A"),2,IF(AND($G266="G",$E266="A"),3,IF(AND($G266="G",$E266="D"),4,IF(AND($G266="R",$E266="A"),5,IF(AND($G266="R",$E266="D"),6,IF(AND($G266="C",$E266="A"),7,IF(AND($G266="C",$E266="D"),8,IF(AND($G266="L",$E266="A"),9,IF(AND($G266="L",$E266="D"),10,IF(AND($G266="O",$E266="A"),11,IF(AND($G266="O",$E266="D"),12,IF(AND($G266="V",$E266="A"),13,IF(AND($G266="V",$E266="D"),14,IF(AND($E266="A",$G266="B"),15,0)))))))))))))))</f>
        <v>0</v>
      </c>
      <c r="AF266" s="157">
        <f>IF(AND(D266="B",E266="H"),A266,IF(AND(G266="B",OR(E266="A",E266="D")),A266,0))</f>
        <v>0</v>
      </c>
    </row>
    <row r="267" ht="12.7" customHeight="1">
      <c r="A267" s="143">
        <f>IF($E267="H",-$F267,IF($E267="T",$F267,IF(AND($E267="A",$G267="B"),$F267,IF(AND(E267="D",G267="B"),F267*0.8,0))))</f>
        <v>0</v>
      </c>
      <c r="B267" s="144">
        <f>$B266-$A267</f>
        <v>0</v>
      </c>
      <c r="C267" s="144">
        <f>IF(OR($E267="Z",AND($E267="H",$D267="B")),$F267,IF(AND($D267="B",$E267="Ü"),-$F267,IF($E267="X",$F267*$AD267,IF(AND(E267="D",G267="B"),F267*0.2,IF(AND(D267="S",E267="H"),$F267*H267/100,0)))))</f>
        <v>0</v>
      </c>
      <c r="D267" s="145"/>
      <c r="E267" s="146"/>
      <c r="F267" s="147">
        <f>IF(AND(D267="G",E267="S"),ROUND(SUM($L$6:$L266)*H267/100,-2),IF(AND(D267="R",E267="S"),ROUND(SUM(N$6:N266)*H267/100,-2),IF(AND(D267="C",E267="S"),ROUND(SUM(P$6:P266)*H267/100,-2),IF(AND(D267="L",E267="S"),ROUND(SUM(R$6:R266)*H267/100,-2),IF(AND(D267="O",E267="S"),ROUND(SUM(T$6:T266)*H267/100,-2),IF(AND(D267="V",E267="S"),ROUND(SUM(V$6:V266)*H267/100,-2),IF(AND(D267="G",E267="Z"),ABS(ROUND(SUM(K$6:K266)*H267/100,-2)),IF(AND(D267="R",E267="Z"),ABS(ROUND(SUM(M$6:M266)*H267/100,-2)),IF(AND(D267="C",E267="Z"),ABS(ROUND(SUM(O$6:O266)*H267/100,-2)),IF(AND(D267="L",E267="Z"),ABS(ROUND(SUM(Q$6:Q266)*H267/100,-2)),IF(AND(D267="O",E267="Z"),ABS(ROUND(SUM(S$6:S266)*H267/100,-2)),IF(AND(D267="V",E267="Z"),ABS(ROUND(SUM(U$6:U266)*H267/100,-2)),IF(E267="X",ABS(ROUND(SUM(I$6:I266)*H267/100,-2)),IF(AND(D267="B",E267="H"),80000,0))))))))))))))</f>
        <v>0</v>
      </c>
      <c r="G267" s="148"/>
      <c r="H267" s="149">
        <f>IF(AND(E266="S"),H265,H266)</f>
        <v>5</v>
      </c>
      <c r="I267" s="144">
        <f>IF(AND($D267="S",$E267="H"),-$F267,IF(AND($D267="S",$E267="T"),$F267,0))</f>
        <v>0</v>
      </c>
      <c r="J267" s="150">
        <f>IF(AND($D267="S",OR($E267="Ü",$E267="T",$E267="A",$E267="D")),-$F267,IF(AND($G267="S",$E267="Ü"),$F267,IF(E267="S",$F267,IF(AND(D267="S",E267="H"),$F267*(100-H267)/100,IF(E267="X",-F267,0)))))</f>
        <v>0</v>
      </c>
      <c r="K267" s="151">
        <f>IF(AND($D267="G",$E267="H"),-$F267,IF(AND($D267="G",$E267="T"),$F267,0))</f>
        <v>0</v>
      </c>
      <c r="L267" s="152">
        <f>IF(AND($D267="G",$E267="H"),$F267,IF(AND($D267="G",NOT($E267="H")),-$F267,IF($G267="G",$F267,IF(AND($E267="B",NOT($D267="G")),$F267/($G$1-1),IF($E267="X",$F267*X267,0)))))</f>
        <v>0</v>
      </c>
      <c r="M267" s="153">
        <f>IF(AND($D267="R",$E267="H"),-$F267,IF(AND($D267="R",$E267="T"),$F267,0))</f>
        <v>0</v>
      </c>
      <c r="N267" s="152">
        <f>IF(AND($D267="R",$E267="H"),$F267,IF(AND($D267="R",NOT($E267="H")),-$F267,IF($G267="R",$F267,IF(AND($E267="B",NOT($D267="R")),$F267/($G$1-1),IF($E267="X",$F267*Y267,0)))))</f>
        <v>0</v>
      </c>
      <c r="O267" s="153">
        <f>IF(AND($D267="C",$E267="H"),-$F267,IF(AND($D267="C",$E267="T"),$F267,0))</f>
        <v>0</v>
      </c>
      <c r="P267" s="152">
        <f>IF($G$1&lt;3,0,IF(AND($D267="C",$E267="H"),$F267,IF(AND($D267="C",NOT($E267="H")),-$F267,IF($G267="C",$F267,IF(AND($E267="B",NOT($D267="C")),$F267/($G$1-1),IF($E267="X",$F267*Z267,0))))))</f>
        <v>0</v>
      </c>
      <c r="Q267" s="153">
        <f>IF(AND($D267="L",$E267="H"),-$F267,IF(AND($D267="L",$E267="T"),$F267,0))</f>
        <v>0</v>
      </c>
      <c r="R267" s="152">
        <f>IF($G$1&lt;4,0,IF(AND($D267="L",$E267="H"),$F267,IF(AND($D267="L",NOT($E267="H")),-$F267,IF($G267="L",$F267,IF(AND($E267="B",NOT($D267="L")),$F267/($G$1-1),IF($E267="X",$F267*AA267,0))))))</f>
        <v>0</v>
      </c>
      <c r="S267" s="153">
        <f>IF(AND($D267="O",$E267="H"),-$F267,IF(AND($D267="O",$E267="T"),$F267,0))</f>
        <v>0</v>
      </c>
      <c r="T267" s="152">
        <f>IF($G$1&lt;5,0,IF(AND($D267="O",$E267="H"),$F267,IF(AND($D267="O",NOT($E267="H")),-$F267,IF($G267="O",$F267,IF(AND($E267="B",NOT($D267="O")),$F267/($G$1-1),IF($E267="X",$F267*AB267,0))))))</f>
        <v>0</v>
      </c>
      <c r="U267" s="153">
        <f>IF(AND($D267="V",$E267="H"),-$F267,IF(AND($D267="V",$E267="T"),$F267,0))</f>
        <v>0</v>
      </c>
      <c r="V267" s="152">
        <f>IF($G$1&lt;6,0,IF(AND($D267="V",$E267="H"),$F267,IF(AND($D267="V",NOT($E267="H")),-$F267,IF($G267="V",$F267,IF(AND($E267="B",NOT($D267="V")),$F267/($G$1-1),IF($E267="X",($F267*AC267)-#REF!,0))))))</f>
        <v>0</v>
      </c>
      <c r="W267" s="158">
        <f>IF(AND(D267="S",E267="H"),1,IF(AND(D267="B",E267="H"),2,IF(AND(D267="G",E267="A"),3,IF(AND(D267="G",E267="D"),4,IF(AND(D267="R",E267="A"),5,IF(AND(D267="R",E267="D"),6,IF(AND(D267="C",E267="A"),7,IF(AND(D267="C",E267="D"),8,IF(AND(D267="L",E267="A"),9,IF(AND(D267="L",E267="D"),10,IF(AND(D267="O",E267="A"),11,IF(AND(D267="O",E267="D"),12,IF(AND(D267="V",E267="A"),13,IF(AND(D267="V",E267="D"),14,0))))))))))))))</f>
        <v>0</v>
      </c>
      <c r="X267" s="159">
        <f>IF(NOT(SUMIF($W$6:$W267,1,$I$6:$I267)=0),(SUMIF($W$6:$W267,3,$F$6:$F267)-SUMIF($AE$6:$AE267,3,$F$6:$F267))/ABS(SUMIF($W$6:$W267,1,$I$6:$I267)),0)</f>
        <v>0</v>
      </c>
      <c r="Y267" s="159">
        <f>IF(NOT(SUMIF($W$6:$W267,1,$I$6:$I267)=0),(SUMIF($W$6:$W267,5,$F$6:$F267)-SUMIF($AE$6:$AE267,5,$F$6:$F267))/ABS(SUMIF($W$6:$W267,1,$I$6:$I267)),0)</f>
        <v>0</v>
      </c>
      <c r="Z267" s="159">
        <f>IF(NOT(SUMIF($W$6:$W267,1,$I$6:$I267)=0),(SUMIF($W$6:$W267,7,$F$6:$F267)-SUMIF($AE$6:$AE267,7,$F$6:$F267))/ABS(SUMIF($W$6:$W267,1,$I$6:$I267)),0)</f>
        <v>0</v>
      </c>
      <c r="AA267" s="159">
        <f>IF(NOT(SUMIF($W$6:$W267,1,$I$6:$I267)=0),(SUMIF($W$6:$W267,9,$F$6:$F267)-SUMIF($AE$6:$AE267,9,$F$6:$F267))/ABS(SUMIF($W$6:$W267,1,$I$6:$I267)),0)</f>
        <v>0</v>
      </c>
      <c r="AB267" s="159">
        <f>IF(NOT(SUMIF($W$6:$W267,1,$I$6:$I267)=0),(SUMIF($W$6:$W267,11,$F$6:$F267)-SUMIF($AE$6:$AE267,11,$F$6:$F267))/ABS(SUMIF($W$6:$W267,1,$I$6:$I267)),0)</f>
        <v>0</v>
      </c>
      <c r="AC267" s="159">
        <f>IF(NOT(SUMIF($W$6:$W267,1,$I$6:$I267)=0),(SUMIF($W$6:$W267,13,$F$6:$F267)-SUMIF($AE$6:$AE267,13,$F$6:$F267))/ABS(SUMIF($W$6:$W267,1,$I$6:$I267)),0)</f>
        <v>0</v>
      </c>
      <c r="AD267" s="159">
        <f>IF(SUM($W$6:$W267)+SUM($AE$6:$AE267)=0,0,1-X267-Y267-Z267-AA267-AB267-AC267)</f>
        <v>0</v>
      </c>
      <c r="AE267" s="160">
        <f>IF(AND($D267="S",$E267="T"),1,IF(AND($D267="B",$E267="A"),2,IF(AND($G267="G",$E267="A"),3,IF(AND($G267="G",$E267="D"),4,IF(AND($G267="R",$E267="A"),5,IF(AND($G267="R",$E267="D"),6,IF(AND($G267="C",$E267="A"),7,IF(AND($G267="C",$E267="D"),8,IF(AND($G267="L",$E267="A"),9,IF(AND($G267="L",$E267="D"),10,IF(AND($G267="O",$E267="A"),11,IF(AND($G267="O",$E267="D"),12,IF(AND($G267="V",$E267="A"),13,IF(AND($G267="V",$E267="D"),14,IF(AND($E267="A",$G267="B"),15,0)))))))))))))))</f>
        <v>0</v>
      </c>
      <c r="AF267" s="161">
        <f>IF(AND(D267="B",E267="H"),A267,IF(AND(G267="B",OR(E267="A",E267="D")),A267,0))</f>
        <v>0</v>
      </c>
    </row>
    <row r="268" ht="12.7" customHeight="1">
      <c r="A268" s="143">
        <f>IF($E268="H",-$F268,IF($E268="T",$F268,IF(AND($E268="A",$G268="B"),$F268,IF(AND(E268="D",G268="B"),F268*0.8,0))))</f>
        <v>0</v>
      </c>
      <c r="B268" s="144">
        <f>$B267-$A268</f>
        <v>0</v>
      </c>
      <c r="C268" s="144">
        <f>IF(OR($E268="Z",AND($E268="H",$D268="B")),$F268,IF(AND($D268="B",$E268="Ü"),-$F268,IF($E268="X",$F268*$AD268,IF(AND(E268="D",G268="B"),F268*0.2,IF(AND(D268="S",E268="H"),$F268*H268/100,0)))))</f>
        <v>0</v>
      </c>
      <c r="D268" s="145"/>
      <c r="E268" s="146"/>
      <c r="F268" s="147">
        <f>IF(AND(D268="G",E268="S"),ROUND(SUM($L$6:$L267)*H268/100,-2),IF(AND(D268="R",E268="S"),ROUND(SUM(N$6:N267)*H268/100,-2),IF(AND(D268="C",E268="S"),ROUND(SUM(P$6:P267)*H268/100,-2),IF(AND(D268="L",E268="S"),ROUND(SUM(R$6:R267)*H268/100,-2),IF(AND(D268="O",E268="S"),ROUND(SUM(T$6:T267)*H268/100,-2),IF(AND(D268="V",E268="S"),ROUND(SUM(V$6:V267)*H268/100,-2),IF(AND(D268="G",E268="Z"),ABS(ROUND(SUM(K$6:K267)*H268/100,-2)),IF(AND(D268="R",E268="Z"),ABS(ROUND(SUM(M$6:M267)*H268/100,-2)),IF(AND(D268="C",E268="Z"),ABS(ROUND(SUM(O$6:O267)*H268/100,-2)),IF(AND(D268="L",E268="Z"),ABS(ROUND(SUM(Q$6:Q267)*H268/100,-2)),IF(AND(D268="O",E268="Z"),ABS(ROUND(SUM(S$6:S267)*H268/100,-2)),IF(AND(D268="V",E268="Z"),ABS(ROUND(SUM(U$6:U267)*H268/100,-2)),IF(E268="X",ABS(ROUND(SUM(I$6:I267)*H268/100,-2)),IF(AND(D268="B",E268="H"),80000,0))))))))))))))</f>
        <v>0</v>
      </c>
      <c r="G268" s="148"/>
      <c r="H268" s="149">
        <f>IF(AND(E267="S"),H266,H267)</f>
        <v>5</v>
      </c>
      <c r="I268" s="144">
        <f>IF(AND($D268="S",$E268="H"),-$F268,IF(AND($D268="S",$E268="T"),$F268,0))</f>
        <v>0</v>
      </c>
      <c r="J268" s="150">
        <f>IF(AND($D268="S",OR($E268="Ü",$E268="T",$E268="A",$E268="D")),-$F268,IF(AND($G268="S",$E268="Ü"),$F268,IF(E268="S",$F268,IF(AND(D268="S",E268="H"),$F268*(100-H268)/100,IF(E268="X",-F268,0)))))</f>
        <v>0</v>
      </c>
      <c r="K268" s="151">
        <f>IF(AND($D268="G",$E268="H"),-$F268,IF(AND($D268="G",$E268="T"),$F268,0))</f>
        <v>0</v>
      </c>
      <c r="L268" s="152">
        <f>IF(AND($D268="G",$E268="H"),$F268,IF(AND($D268="G",NOT($E268="H")),-$F268,IF($G268="G",$F268,IF(AND($E268="B",NOT($D268="G")),$F268/($G$1-1),IF($E268="X",$F268*X268,0)))))</f>
        <v>0</v>
      </c>
      <c r="M268" s="153">
        <f>IF(AND($D268="R",$E268="H"),-$F268,IF(AND($D268="R",$E268="T"),$F268,0))</f>
        <v>0</v>
      </c>
      <c r="N268" s="152">
        <f>IF(AND($D268="R",$E268="H"),$F268,IF(AND($D268="R",NOT($E268="H")),-$F268,IF($G268="R",$F268,IF(AND($E268="B",NOT($D268="R")),$F268/($G$1-1),IF($E268="X",$F268*Y268,0)))))</f>
        <v>0</v>
      </c>
      <c r="O268" s="153">
        <f>IF(AND($D268="C",$E268="H"),-$F268,IF(AND($D268="C",$E268="T"),$F268,0))</f>
        <v>0</v>
      </c>
      <c r="P268" s="152">
        <f>IF($G$1&lt;3,0,IF(AND($D268="C",$E268="H"),$F268,IF(AND($D268="C",NOT($E268="H")),-$F268,IF($G268="C",$F268,IF(AND($E268="B",NOT($D268="C")),$F268/($G$1-1),IF($E268="X",$F268*Z268,0))))))</f>
        <v>0</v>
      </c>
      <c r="Q268" s="153">
        <f>IF(AND($D268="L",$E268="H"),-$F268,IF(AND($D268="L",$E268="T"),$F268,0))</f>
        <v>0</v>
      </c>
      <c r="R268" s="152">
        <f>IF($G$1&lt;4,0,IF(AND($D268="L",$E268="H"),$F268,IF(AND($D268="L",NOT($E268="H")),-$F268,IF($G268="L",$F268,IF(AND($E268="B",NOT($D268="L")),$F268/($G$1-1),IF($E268="X",$F268*AA268,0))))))</f>
        <v>0</v>
      </c>
      <c r="S268" s="153">
        <f>IF(AND($D268="O",$E268="H"),-$F268,IF(AND($D268="O",$E268="T"),$F268,0))</f>
        <v>0</v>
      </c>
      <c r="T268" s="152">
        <f>IF($G$1&lt;5,0,IF(AND($D268="O",$E268="H"),$F268,IF(AND($D268="O",NOT($E268="H")),-$F268,IF($G268="O",$F268,IF(AND($E268="B",NOT($D268="O")),$F268/($G$1-1),IF($E268="X",$F268*AB268,0))))))</f>
        <v>0</v>
      </c>
      <c r="U268" s="153">
        <f>IF(AND($D268="V",$E268="H"),-$F268,IF(AND($D268="V",$E268="T"),$F268,0))</f>
        <v>0</v>
      </c>
      <c r="V268" s="152">
        <f>IF($G$1&lt;6,0,IF(AND($D268="V",$E268="H"),$F268,IF(AND($D268="V",NOT($E268="H")),-$F268,IF($G268="V",$F268,IF(AND($E268="B",NOT($D268="V")),$F268/($G$1-1),IF($E268="X",($F268*AC268)-#REF!,0))))))</f>
        <v>0</v>
      </c>
      <c r="W268" s="154">
        <f>IF(AND(D268="S",E268="H"),1,IF(AND(D268="B",E268="H"),2,IF(AND(D268="G",E268="A"),3,IF(AND(D268="G",E268="D"),4,IF(AND(D268="R",E268="A"),5,IF(AND(D268="R",E268="D"),6,IF(AND(D268="C",E268="A"),7,IF(AND(D268="C",E268="D"),8,IF(AND(D268="L",E268="A"),9,IF(AND(D268="L",E268="D"),10,IF(AND(D268="O",E268="A"),11,IF(AND(D268="O",E268="D"),12,IF(AND(D268="V",E268="A"),13,IF(AND(D268="V",E268="D"),14,0))))))))))))))</f>
        <v>0</v>
      </c>
      <c r="X268" s="155">
        <f>IF(NOT(SUMIF($W$6:$W268,1,$I$6:$I268)=0),(SUMIF($W$6:$W268,3,$F$6:$F268)-SUMIF($AE$6:$AE268,3,$F$6:$F268))/ABS(SUMIF($W$6:$W268,1,$I$6:$I268)),0)</f>
        <v>0</v>
      </c>
      <c r="Y268" s="155">
        <f>IF(NOT(SUMIF($W$6:$W268,1,$I$6:$I268)=0),(SUMIF($W$6:$W268,5,$F$6:$F268)-SUMIF($AE$6:$AE268,5,$F$6:$F268))/ABS(SUMIF($W$6:$W268,1,$I$6:$I268)),0)</f>
        <v>0</v>
      </c>
      <c r="Z268" s="155">
        <f>IF(NOT(SUMIF($W$6:$W268,1,$I$6:$I268)=0),(SUMIF($W$6:$W268,7,$F$6:$F268)-SUMIF($AE$6:$AE268,7,$F$6:$F268))/ABS(SUMIF($W$6:$W268,1,$I$6:$I268)),0)</f>
        <v>0</v>
      </c>
      <c r="AA268" s="155">
        <f>IF(NOT(SUMIF($W$6:$W268,1,$I$6:$I268)=0),(SUMIF($W$6:$W268,9,$F$6:$F268)-SUMIF($AE$6:$AE268,9,$F$6:$F268))/ABS(SUMIF($W$6:$W268,1,$I$6:$I268)),0)</f>
        <v>0</v>
      </c>
      <c r="AB268" s="155">
        <f>IF(NOT(SUMIF($W$6:$W268,1,$I$6:$I268)=0),(SUMIF($W$6:$W268,11,$F$6:$F268)-SUMIF($AE$6:$AE268,11,$F$6:$F268))/ABS(SUMIF($W$6:$W268,1,$I$6:$I268)),0)</f>
        <v>0</v>
      </c>
      <c r="AC268" s="155">
        <f>IF(NOT(SUMIF($W$6:$W268,1,$I$6:$I268)=0),(SUMIF($W$6:$W268,13,$F$6:$F268)-SUMIF($AE$6:$AE268,13,$F$6:$F268))/ABS(SUMIF($W$6:$W268,1,$I$6:$I268)),0)</f>
        <v>0</v>
      </c>
      <c r="AD268" s="155">
        <f>IF(SUM($W$6:$W268)+SUM($AE$6:$AE268)=0,0,1-X268-Y268-Z268-AA268-AB268-AC268)</f>
        <v>0</v>
      </c>
      <c r="AE268" s="156">
        <f>IF(AND($D268="S",$E268="T"),1,IF(AND($D268="B",$E268="A"),2,IF(AND($G268="G",$E268="A"),3,IF(AND($G268="G",$E268="D"),4,IF(AND($G268="R",$E268="A"),5,IF(AND($G268="R",$E268="D"),6,IF(AND($G268="C",$E268="A"),7,IF(AND($G268="C",$E268="D"),8,IF(AND($G268="L",$E268="A"),9,IF(AND($G268="L",$E268="D"),10,IF(AND($G268="O",$E268="A"),11,IF(AND($G268="O",$E268="D"),12,IF(AND($G268="V",$E268="A"),13,IF(AND($G268="V",$E268="D"),14,IF(AND($E268="A",$G268="B"),15,0)))))))))))))))</f>
        <v>0</v>
      </c>
      <c r="AF268" s="157">
        <f>IF(AND(D268="B",E268="H"),A268,IF(AND(G268="B",OR(E268="A",E268="D")),A268,0))</f>
        <v>0</v>
      </c>
    </row>
    <row r="269" ht="12.7" customHeight="1">
      <c r="A269" s="143">
        <f>IF($E269="H",-$F269,IF($E269="T",$F269,IF(AND($E269="A",$G269="B"),$F269,IF(AND(E269="D",G269="B"),F269*0.8,0))))</f>
        <v>0</v>
      </c>
      <c r="B269" s="144">
        <f>$B268-$A269</f>
        <v>0</v>
      </c>
      <c r="C269" s="144">
        <f>IF(OR($E269="Z",AND($E269="H",$D269="B")),$F269,IF(AND($D269="B",$E269="Ü"),-$F269,IF($E269="X",$F269*$AD269,IF(AND(E269="D",G269="B"),F269*0.2,IF(AND(D269="S",E269="H"),$F269*H269/100,0)))))</f>
        <v>0</v>
      </c>
      <c r="D269" s="145"/>
      <c r="E269" s="146"/>
      <c r="F269" s="147">
        <f>IF(AND(D269="G",E269="S"),ROUND(SUM($L$6:$L268)*H269/100,-2),IF(AND(D269="R",E269="S"),ROUND(SUM(N$6:N268)*H269/100,-2),IF(AND(D269="C",E269="S"),ROUND(SUM(P$6:P268)*H269/100,-2),IF(AND(D269="L",E269="S"),ROUND(SUM(R$6:R268)*H269/100,-2),IF(AND(D269="O",E269="S"),ROUND(SUM(T$6:T268)*H269/100,-2),IF(AND(D269="V",E269="S"),ROUND(SUM(V$6:V268)*H269/100,-2),IF(AND(D269="G",E269="Z"),ABS(ROUND(SUM(K$6:K268)*H269/100,-2)),IF(AND(D269="R",E269="Z"),ABS(ROUND(SUM(M$6:M268)*H269/100,-2)),IF(AND(D269="C",E269="Z"),ABS(ROUND(SUM(O$6:O268)*H269/100,-2)),IF(AND(D269="L",E269="Z"),ABS(ROUND(SUM(Q$6:Q268)*H269/100,-2)),IF(AND(D269="O",E269="Z"),ABS(ROUND(SUM(S$6:S268)*H269/100,-2)),IF(AND(D269="V",E269="Z"),ABS(ROUND(SUM(U$6:U268)*H269/100,-2)),IF(E269="X",ABS(ROUND(SUM(I$6:I268)*H269/100,-2)),IF(AND(D269="B",E269="H"),80000,0))))))))))))))</f>
        <v>0</v>
      </c>
      <c r="G269" s="148"/>
      <c r="H269" s="149">
        <f>IF(AND(E268="S"),H267,H268)</f>
        <v>5</v>
      </c>
      <c r="I269" s="144">
        <f>IF(AND($D269="S",$E269="H"),-$F269,IF(AND($D269="S",$E269="T"),$F269,0))</f>
        <v>0</v>
      </c>
      <c r="J269" s="150">
        <f>IF(AND($D269="S",OR($E269="Ü",$E269="T",$E269="A",$E269="D")),-$F269,IF(AND($G269="S",$E269="Ü"),$F269,IF(E269="S",$F269,IF(AND(D269="S",E269="H"),$F269*(100-H269)/100,IF(E269="X",-F269,0)))))</f>
        <v>0</v>
      </c>
      <c r="K269" s="151">
        <f>IF(AND($D269="G",$E269="H"),-$F269,IF(AND($D269="G",$E269="T"),$F269,0))</f>
        <v>0</v>
      </c>
      <c r="L269" s="152">
        <f>IF(AND($D269="G",$E269="H"),$F269,IF(AND($D269="G",NOT($E269="H")),-$F269,IF($G269="G",$F269,IF(AND($E269="B",NOT($D269="G")),$F269/($G$1-1),IF($E269="X",$F269*X269,0)))))</f>
        <v>0</v>
      </c>
      <c r="M269" s="153">
        <f>IF(AND($D269="R",$E269="H"),-$F269,IF(AND($D269="R",$E269="T"),$F269,0))</f>
        <v>0</v>
      </c>
      <c r="N269" s="152">
        <f>IF(AND($D269="R",$E269="H"),$F269,IF(AND($D269="R",NOT($E269="H")),-$F269,IF($G269="R",$F269,IF(AND($E269="B",NOT($D269="R")),$F269/($G$1-1),IF($E269="X",$F269*Y269,0)))))</f>
        <v>0</v>
      </c>
      <c r="O269" s="153">
        <f>IF(AND($D269="C",$E269="H"),-$F269,IF(AND($D269="C",$E269="T"),$F269,0))</f>
        <v>0</v>
      </c>
      <c r="P269" s="152">
        <f>IF($G$1&lt;3,0,IF(AND($D269="C",$E269="H"),$F269,IF(AND($D269="C",NOT($E269="H")),-$F269,IF($G269="C",$F269,IF(AND($E269="B",NOT($D269="C")),$F269/($G$1-1),IF($E269="X",$F269*Z269,0))))))</f>
        <v>0</v>
      </c>
      <c r="Q269" s="153">
        <f>IF(AND($D269="L",$E269="H"),-$F269,IF(AND($D269="L",$E269="T"),$F269,0))</f>
        <v>0</v>
      </c>
      <c r="R269" s="152">
        <f>IF($G$1&lt;4,0,IF(AND($D269="L",$E269="H"),$F269,IF(AND($D269="L",NOT($E269="H")),-$F269,IF($G269="L",$F269,IF(AND($E269="B",NOT($D269="L")),$F269/($G$1-1),IF($E269="X",$F269*AA269,0))))))</f>
        <v>0</v>
      </c>
      <c r="S269" s="153">
        <f>IF(AND($D269="O",$E269="H"),-$F269,IF(AND($D269="O",$E269="T"),$F269,0))</f>
        <v>0</v>
      </c>
      <c r="T269" s="152">
        <f>IF($G$1&lt;5,0,IF(AND($D269="O",$E269="H"),$F269,IF(AND($D269="O",NOT($E269="H")),-$F269,IF($G269="O",$F269,IF(AND($E269="B",NOT($D269="O")),$F269/($G$1-1),IF($E269="X",$F269*AB269,0))))))</f>
        <v>0</v>
      </c>
      <c r="U269" s="153">
        <f>IF(AND($D269="V",$E269="H"),-$F269,IF(AND($D269="V",$E269="T"),$F269,0))</f>
        <v>0</v>
      </c>
      <c r="V269" s="152">
        <f>IF($G$1&lt;6,0,IF(AND($D269="V",$E269="H"),$F269,IF(AND($D269="V",NOT($E269="H")),-$F269,IF($G269="V",$F269,IF(AND($E269="B",NOT($D269="V")),$F269/($G$1-1),IF($E269="X",($F269*AC269)-#REF!,0))))))</f>
        <v>0</v>
      </c>
      <c r="W269" s="158">
        <f>IF(AND(D269="S",E269="H"),1,IF(AND(D269="B",E269="H"),2,IF(AND(D269="G",E269="A"),3,IF(AND(D269="G",E269="D"),4,IF(AND(D269="R",E269="A"),5,IF(AND(D269="R",E269="D"),6,IF(AND(D269="C",E269="A"),7,IF(AND(D269="C",E269="D"),8,IF(AND(D269="L",E269="A"),9,IF(AND(D269="L",E269="D"),10,IF(AND(D269="O",E269="A"),11,IF(AND(D269="O",E269="D"),12,IF(AND(D269="V",E269="A"),13,IF(AND(D269="V",E269="D"),14,0))))))))))))))</f>
        <v>0</v>
      </c>
      <c r="X269" s="159">
        <f>IF(NOT(SUMIF($W$6:$W269,1,$I$6:$I269)=0),(SUMIF($W$6:$W269,3,$F$6:$F269)-SUMIF($AE$6:$AE269,3,$F$6:$F269))/ABS(SUMIF($W$6:$W269,1,$I$6:$I269)),0)</f>
        <v>0</v>
      </c>
      <c r="Y269" s="159">
        <f>IF(NOT(SUMIF($W$6:$W269,1,$I$6:$I269)=0),(SUMIF($W$6:$W269,5,$F$6:$F269)-SUMIF($AE$6:$AE269,5,$F$6:$F269))/ABS(SUMIF($W$6:$W269,1,$I$6:$I269)),0)</f>
        <v>0</v>
      </c>
      <c r="Z269" s="159">
        <f>IF(NOT(SUMIF($W$6:$W269,1,$I$6:$I269)=0),(SUMIF($W$6:$W269,7,$F$6:$F269)-SUMIF($AE$6:$AE269,7,$F$6:$F269))/ABS(SUMIF($W$6:$W269,1,$I$6:$I269)),0)</f>
        <v>0</v>
      </c>
      <c r="AA269" s="159">
        <f>IF(NOT(SUMIF($W$6:$W269,1,$I$6:$I269)=0),(SUMIF($W$6:$W269,9,$F$6:$F269)-SUMIF($AE$6:$AE269,9,$F$6:$F269))/ABS(SUMIF($W$6:$W269,1,$I$6:$I269)),0)</f>
        <v>0</v>
      </c>
      <c r="AB269" s="159">
        <f>IF(NOT(SUMIF($W$6:$W269,1,$I$6:$I269)=0),(SUMIF($W$6:$W269,11,$F$6:$F269)-SUMIF($AE$6:$AE269,11,$F$6:$F269))/ABS(SUMIF($W$6:$W269,1,$I$6:$I269)),0)</f>
        <v>0</v>
      </c>
      <c r="AC269" s="159">
        <f>IF(NOT(SUMIF($W$6:$W269,1,$I$6:$I269)=0),(SUMIF($W$6:$W269,13,$F$6:$F269)-SUMIF($AE$6:$AE269,13,$F$6:$F269))/ABS(SUMIF($W$6:$W269,1,$I$6:$I269)),0)</f>
        <v>0</v>
      </c>
      <c r="AD269" s="159">
        <f>IF(SUM($W$6:$W269)+SUM($AE$6:$AE269)=0,0,1-X269-Y269-Z269-AA269-AB269-AC269)</f>
        <v>0</v>
      </c>
      <c r="AE269" s="160">
        <f>IF(AND($D269="S",$E269="T"),1,IF(AND($D269="B",$E269="A"),2,IF(AND($G269="G",$E269="A"),3,IF(AND($G269="G",$E269="D"),4,IF(AND($G269="R",$E269="A"),5,IF(AND($G269="R",$E269="D"),6,IF(AND($G269="C",$E269="A"),7,IF(AND($G269="C",$E269="D"),8,IF(AND($G269="L",$E269="A"),9,IF(AND($G269="L",$E269="D"),10,IF(AND($G269="O",$E269="A"),11,IF(AND($G269="O",$E269="D"),12,IF(AND($G269="V",$E269="A"),13,IF(AND($G269="V",$E269="D"),14,IF(AND($E269="A",$G269="B"),15,0)))))))))))))))</f>
        <v>0</v>
      </c>
      <c r="AF269" s="161">
        <f>IF(AND(D269="B",E269="H"),A269,IF(AND(G269="B",OR(E269="A",E269="D")),A269,0))</f>
        <v>0</v>
      </c>
    </row>
    <row r="270" ht="12.7" customHeight="1">
      <c r="A270" s="143">
        <f>IF($E270="H",-$F270,IF($E270="T",$F270,IF(AND($E270="A",$G270="B"),$F270,IF(AND(E270="D",G270="B"),F270*0.8,0))))</f>
        <v>0</v>
      </c>
      <c r="B270" s="144">
        <f>$B269-$A270</f>
        <v>0</v>
      </c>
      <c r="C270" s="144">
        <f>IF(OR($E270="Z",AND($E270="H",$D270="B")),$F270,IF(AND($D270="B",$E270="Ü"),-$F270,IF($E270="X",$F270*$AD270,IF(AND(E270="D",G270="B"),F270*0.2,IF(AND(D270="S",E270="H"),$F270*H270/100,0)))))</f>
        <v>0</v>
      </c>
      <c r="D270" s="145"/>
      <c r="E270" s="146"/>
      <c r="F270" s="147">
        <f>IF(AND(D270="G",E270="S"),ROUND(SUM($L$6:$L269)*H270/100,-2),IF(AND(D270="R",E270="S"),ROUND(SUM(N$6:N269)*H270/100,-2),IF(AND(D270="C",E270="S"),ROUND(SUM(P$6:P269)*H270/100,-2),IF(AND(D270="L",E270="S"),ROUND(SUM(R$6:R269)*H270/100,-2),IF(AND(D270="O",E270="S"),ROUND(SUM(T$6:T269)*H270/100,-2),IF(AND(D270="V",E270="S"),ROUND(SUM(V$6:V269)*H270/100,-2),IF(AND(D270="G",E270="Z"),ABS(ROUND(SUM(K$6:K269)*H270/100,-2)),IF(AND(D270="R",E270="Z"),ABS(ROUND(SUM(M$6:M269)*H270/100,-2)),IF(AND(D270="C",E270="Z"),ABS(ROUND(SUM(O$6:O269)*H270/100,-2)),IF(AND(D270="L",E270="Z"),ABS(ROUND(SUM(Q$6:Q269)*H270/100,-2)),IF(AND(D270="O",E270="Z"),ABS(ROUND(SUM(S$6:S269)*H270/100,-2)),IF(AND(D270="V",E270="Z"),ABS(ROUND(SUM(U$6:U269)*H270/100,-2)),IF(E270="X",ABS(ROUND(SUM(I$6:I269)*H270/100,-2)),IF(AND(D270="B",E270="H"),80000,0))))))))))))))</f>
        <v>0</v>
      </c>
      <c r="G270" s="148"/>
      <c r="H270" s="149">
        <f>IF(AND(E269="S"),H268,H269)</f>
        <v>5</v>
      </c>
      <c r="I270" s="144">
        <f>IF(AND($D270="S",$E270="H"),-$F270,IF(AND($D270="S",$E270="T"),$F270,0))</f>
        <v>0</v>
      </c>
      <c r="J270" s="150">
        <f>IF(AND($D270="S",OR($E270="Ü",$E270="T",$E270="A",$E270="D")),-$F270,IF(AND($G270="S",$E270="Ü"),$F270,IF(E270="S",$F270,IF(AND(D270="S",E270="H"),$F270*(100-H270)/100,IF(E270="X",-F270,0)))))</f>
        <v>0</v>
      </c>
      <c r="K270" s="151">
        <f>IF(AND($D270="G",$E270="H"),-$F270,IF(AND($D270="G",$E270="T"),$F270,0))</f>
        <v>0</v>
      </c>
      <c r="L270" s="152">
        <f>IF(AND($D270="G",$E270="H"),$F270,IF(AND($D270="G",NOT($E270="H")),-$F270,IF($G270="G",$F270,IF(AND($E270="B",NOT($D270="G")),$F270/($G$1-1),IF($E270="X",$F270*X270,0)))))</f>
        <v>0</v>
      </c>
      <c r="M270" s="153">
        <f>IF(AND($D270="R",$E270="H"),-$F270,IF(AND($D270="R",$E270="T"),$F270,0))</f>
        <v>0</v>
      </c>
      <c r="N270" s="152">
        <f>IF(AND($D270="R",$E270="H"),$F270,IF(AND($D270="R",NOT($E270="H")),-$F270,IF($G270="R",$F270,IF(AND($E270="B",NOT($D270="R")),$F270/($G$1-1),IF($E270="X",$F270*Y270,0)))))</f>
        <v>0</v>
      </c>
      <c r="O270" s="153">
        <f>IF(AND($D270="C",$E270="H"),-$F270,IF(AND($D270="C",$E270="T"),$F270,0))</f>
        <v>0</v>
      </c>
      <c r="P270" s="152">
        <f>IF($G$1&lt;3,0,IF(AND($D270="C",$E270="H"),$F270,IF(AND($D270="C",NOT($E270="H")),-$F270,IF($G270="C",$F270,IF(AND($E270="B",NOT($D270="C")),$F270/($G$1-1),IF($E270="X",$F270*Z270,0))))))</f>
        <v>0</v>
      </c>
      <c r="Q270" s="153">
        <f>IF(AND($D270="L",$E270="H"),-$F270,IF(AND($D270="L",$E270="T"),$F270,0))</f>
        <v>0</v>
      </c>
      <c r="R270" s="152">
        <f>IF($G$1&lt;4,0,IF(AND($D270="L",$E270="H"),$F270,IF(AND($D270="L",NOT($E270="H")),-$F270,IF($G270="L",$F270,IF(AND($E270="B",NOT($D270="L")),$F270/($G$1-1),IF($E270="X",$F270*AA270,0))))))</f>
        <v>0</v>
      </c>
      <c r="S270" s="153">
        <f>IF(AND($D270="O",$E270="H"),-$F270,IF(AND($D270="O",$E270="T"),$F270,0))</f>
        <v>0</v>
      </c>
      <c r="T270" s="152">
        <f>IF($G$1&lt;5,0,IF(AND($D270="O",$E270="H"),$F270,IF(AND($D270="O",NOT($E270="H")),-$F270,IF($G270="O",$F270,IF(AND($E270="B",NOT($D270="O")),$F270/($G$1-1),IF($E270="X",$F270*AB270,0))))))</f>
        <v>0</v>
      </c>
      <c r="U270" s="153">
        <f>IF(AND($D270="V",$E270="H"),-$F270,IF(AND($D270="V",$E270="T"),$F270,0))</f>
        <v>0</v>
      </c>
      <c r="V270" s="152">
        <f>IF($G$1&lt;6,0,IF(AND($D270="V",$E270="H"),$F270,IF(AND($D270="V",NOT($E270="H")),-$F270,IF($G270="V",$F270,IF(AND($E270="B",NOT($D270="V")),$F270/($G$1-1),IF($E270="X",($F270*AC270)-#REF!,0))))))</f>
        <v>0</v>
      </c>
      <c r="W270" s="154">
        <f>IF(AND(D270="S",E270="H"),1,IF(AND(D270="B",E270="H"),2,IF(AND(D270="G",E270="A"),3,IF(AND(D270="G",E270="D"),4,IF(AND(D270="R",E270="A"),5,IF(AND(D270="R",E270="D"),6,IF(AND(D270="C",E270="A"),7,IF(AND(D270="C",E270="D"),8,IF(AND(D270="L",E270="A"),9,IF(AND(D270="L",E270="D"),10,IF(AND(D270="O",E270="A"),11,IF(AND(D270="O",E270="D"),12,IF(AND(D270="V",E270="A"),13,IF(AND(D270="V",E270="D"),14,0))))))))))))))</f>
        <v>0</v>
      </c>
      <c r="X270" s="155">
        <f>IF(NOT(SUMIF($W$6:$W270,1,$I$6:$I270)=0),(SUMIF($W$6:$W270,3,$F$6:$F270)-SUMIF($AE$6:$AE270,3,$F$6:$F270))/ABS(SUMIF($W$6:$W270,1,$I$6:$I270)),0)</f>
        <v>0</v>
      </c>
      <c r="Y270" s="155">
        <f>IF(NOT(SUMIF($W$6:$W270,1,$I$6:$I270)=0),(SUMIF($W$6:$W270,5,$F$6:$F270)-SUMIF($AE$6:$AE270,5,$F$6:$F270))/ABS(SUMIF($W$6:$W270,1,$I$6:$I270)),0)</f>
        <v>0</v>
      </c>
      <c r="Z270" s="155">
        <f>IF(NOT(SUMIF($W$6:$W270,1,$I$6:$I270)=0),(SUMIF($W$6:$W270,7,$F$6:$F270)-SUMIF($AE$6:$AE270,7,$F$6:$F270))/ABS(SUMIF($W$6:$W270,1,$I$6:$I270)),0)</f>
        <v>0</v>
      </c>
      <c r="AA270" s="155">
        <f>IF(NOT(SUMIF($W$6:$W270,1,$I$6:$I270)=0),(SUMIF($W$6:$W270,9,$F$6:$F270)-SUMIF($AE$6:$AE270,9,$F$6:$F270))/ABS(SUMIF($W$6:$W270,1,$I$6:$I270)),0)</f>
        <v>0</v>
      </c>
      <c r="AB270" s="155">
        <f>IF(NOT(SUMIF($W$6:$W270,1,$I$6:$I270)=0),(SUMIF($W$6:$W270,11,$F$6:$F270)-SUMIF($AE$6:$AE270,11,$F$6:$F270))/ABS(SUMIF($W$6:$W270,1,$I$6:$I270)),0)</f>
        <v>0</v>
      </c>
      <c r="AC270" s="155">
        <f>IF(NOT(SUMIF($W$6:$W270,1,$I$6:$I270)=0),(SUMIF($W$6:$W270,13,$F$6:$F270)-SUMIF($AE$6:$AE270,13,$F$6:$F270))/ABS(SUMIF($W$6:$W270,1,$I$6:$I270)),0)</f>
        <v>0</v>
      </c>
      <c r="AD270" s="155">
        <f>IF(SUM($W$6:$W270)+SUM($AE$6:$AE270)=0,0,1-X270-Y270-Z270-AA270-AB270-AC270)</f>
        <v>0</v>
      </c>
      <c r="AE270" s="156">
        <f>IF(AND($D270="S",$E270="T"),1,IF(AND($D270="B",$E270="A"),2,IF(AND($G270="G",$E270="A"),3,IF(AND($G270="G",$E270="D"),4,IF(AND($G270="R",$E270="A"),5,IF(AND($G270="R",$E270="D"),6,IF(AND($G270="C",$E270="A"),7,IF(AND($G270="C",$E270="D"),8,IF(AND($G270="L",$E270="A"),9,IF(AND($G270="L",$E270="D"),10,IF(AND($G270="O",$E270="A"),11,IF(AND($G270="O",$E270="D"),12,IF(AND($G270="V",$E270="A"),13,IF(AND($G270="V",$E270="D"),14,IF(AND($E270="A",$G270="B"),15,0)))))))))))))))</f>
        <v>0</v>
      </c>
      <c r="AF270" s="157">
        <f>IF(AND(D270="B",E270="H"),A270,IF(AND(G270="B",OR(E270="A",E270="D")),A270,0))</f>
        <v>0</v>
      </c>
    </row>
    <row r="271" ht="12.7" customHeight="1">
      <c r="A271" s="143">
        <f>IF($E271="H",-$F271,IF($E271="T",$F271,IF(AND($E271="A",$G271="B"),$F271,IF(AND(E271="D",G271="B"),F271*0.8,0))))</f>
        <v>0</v>
      </c>
      <c r="B271" s="144">
        <f>$B270-$A271</f>
        <v>0</v>
      </c>
      <c r="C271" s="144">
        <f>IF(OR($E271="Z",AND($E271="H",$D271="B")),$F271,IF(AND($D271="B",$E271="Ü"),-$F271,IF($E271="X",$F271*$AD271,IF(AND(E271="D",G271="B"),F271*0.2,IF(AND(D271="S",E271="H"),$F271*H271/100,0)))))</f>
        <v>0</v>
      </c>
      <c r="D271" s="145"/>
      <c r="E271" s="146"/>
      <c r="F271" s="147">
        <f>IF(AND(D271="G",E271="S"),ROUND(SUM($L$6:$L270)*H271/100,-2),IF(AND(D271="R",E271="S"),ROUND(SUM(N$6:N270)*H271/100,-2),IF(AND(D271="C",E271="S"),ROUND(SUM(P$6:P270)*H271/100,-2),IF(AND(D271="L",E271="S"),ROUND(SUM(R$6:R270)*H271/100,-2),IF(AND(D271="O",E271="S"),ROUND(SUM(T$6:T270)*H271/100,-2),IF(AND(D271="V",E271="S"),ROUND(SUM(V$6:V270)*H271/100,-2),IF(AND(D271="G",E271="Z"),ABS(ROUND(SUM(K$6:K270)*H271/100,-2)),IF(AND(D271="R",E271="Z"),ABS(ROUND(SUM(M$6:M270)*H271/100,-2)),IF(AND(D271="C",E271="Z"),ABS(ROUND(SUM(O$6:O270)*H271/100,-2)),IF(AND(D271="L",E271="Z"),ABS(ROUND(SUM(Q$6:Q270)*H271/100,-2)),IF(AND(D271="O",E271="Z"),ABS(ROUND(SUM(S$6:S270)*H271/100,-2)),IF(AND(D271="V",E271="Z"),ABS(ROUND(SUM(U$6:U270)*H271/100,-2)),IF(E271="X",ABS(ROUND(SUM(I$6:I270)*H271/100,-2)),IF(AND(D271="B",E271="H"),80000,0))))))))))))))</f>
        <v>0</v>
      </c>
      <c r="G271" s="148"/>
      <c r="H271" s="149">
        <f>IF(AND(E270="S"),H269,H270)</f>
        <v>5</v>
      </c>
      <c r="I271" s="144">
        <f>IF(AND($D271="S",$E271="H"),-$F271,IF(AND($D271="S",$E271="T"),$F271,0))</f>
        <v>0</v>
      </c>
      <c r="J271" s="150">
        <f>IF(AND($D271="S",OR($E271="Ü",$E271="T",$E271="A",$E271="D")),-$F271,IF(AND($G271="S",$E271="Ü"),$F271,IF(E271="S",$F271,IF(AND(D271="S",E271="H"),$F271*(100-H271)/100,IF(E271="X",-F271,0)))))</f>
        <v>0</v>
      </c>
      <c r="K271" s="151">
        <f>IF(AND($D271="G",$E271="H"),-$F271,IF(AND($D271="G",$E271="T"),$F271,0))</f>
        <v>0</v>
      </c>
      <c r="L271" s="152">
        <f>IF(AND($D271="G",$E271="H"),$F271,IF(AND($D271="G",NOT($E271="H")),-$F271,IF($G271="G",$F271,IF(AND($E271="B",NOT($D271="G")),$F271/($G$1-1),IF($E271="X",$F271*X271,0)))))</f>
        <v>0</v>
      </c>
      <c r="M271" s="153">
        <f>IF(AND($D271="R",$E271="H"),-$F271,IF(AND($D271="R",$E271="T"),$F271,0))</f>
        <v>0</v>
      </c>
      <c r="N271" s="152">
        <f>IF(AND($D271="R",$E271="H"),$F271,IF(AND($D271="R",NOT($E271="H")),-$F271,IF($G271="R",$F271,IF(AND($E271="B",NOT($D271="R")),$F271/($G$1-1),IF($E271="X",$F271*Y271,0)))))</f>
        <v>0</v>
      </c>
      <c r="O271" s="153">
        <f>IF(AND($D271="C",$E271="H"),-$F271,IF(AND($D271="C",$E271="T"),$F271,0))</f>
        <v>0</v>
      </c>
      <c r="P271" s="152">
        <f>IF($G$1&lt;3,0,IF(AND($D271="C",$E271="H"),$F271,IF(AND($D271="C",NOT($E271="H")),-$F271,IF($G271="C",$F271,IF(AND($E271="B",NOT($D271="C")),$F271/($G$1-1),IF($E271="X",$F271*Z271,0))))))</f>
        <v>0</v>
      </c>
      <c r="Q271" s="153">
        <f>IF(AND($D271="L",$E271="H"),-$F271,IF(AND($D271="L",$E271="T"),$F271,0))</f>
        <v>0</v>
      </c>
      <c r="R271" s="152">
        <f>IF($G$1&lt;4,0,IF(AND($D271="L",$E271="H"),$F271,IF(AND($D271="L",NOT($E271="H")),-$F271,IF($G271="L",$F271,IF(AND($E271="B",NOT($D271="L")),$F271/($G$1-1),IF($E271="X",$F271*AA271,0))))))</f>
        <v>0</v>
      </c>
      <c r="S271" s="153">
        <f>IF(AND($D271="O",$E271="H"),-$F271,IF(AND($D271="O",$E271="T"),$F271,0))</f>
        <v>0</v>
      </c>
      <c r="T271" s="152">
        <f>IF($G$1&lt;5,0,IF(AND($D271="O",$E271="H"),$F271,IF(AND($D271="O",NOT($E271="H")),-$F271,IF($G271="O",$F271,IF(AND($E271="B",NOT($D271="O")),$F271/($G$1-1),IF($E271="X",$F271*AB271,0))))))</f>
        <v>0</v>
      </c>
      <c r="U271" s="153">
        <f>IF(AND($D271="V",$E271="H"),-$F271,IF(AND($D271="V",$E271="T"),$F271,0))</f>
        <v>0</v>
      </c>
      <c r="V271" s="152">
        <f>IF($G$1&lt;6,0,IF(AND($D271="V",$E271="H"),$F271,IF(AND($D271="V",NOT($E271="H")),-$F271,IF($G271="V",$F271,IF(AND($E271="B",NOT($D271="V")),$F271/($G$1-1),IF($E271="X",($F271*AC271)-#REF!,0))))))</f>
        <v>0</v>
      </c>
      <c r="W271" s="158">
        <f>IF(AND(D271="S",E271="H"),1,IF(AND(D271="B",E271="H"),2,IF(AND(D271="G",E271="A"),3,IF(AND(D271="G",E271="D"),4,IF(AND(D271="R",E271="A"),5,IF(AND(D271="R",E271="D"),6,IF(AND(D271="C",E271="A"),7,IF(AND(D271="C",E271="D"),8,IF(AND(D271="L",E271="A"),9,IF(AND(D271="L",E271="D"),10,IF(AND(D271="O",E271="A"),11,IF(AND(D271="O",E271="D"),12,IF(AND(D271="V",E271="A"),13,IF(AND(D271="V",E271="D"),14,0))))))))))))))</f>
        <v>0</v>
      </c>
      <c r="X271" s="159">
        <f>IF(NOT(SUMIF($W$6:$W271,1,$I$6:$I271)=0),(SUMIF($W$6:$W271,3,$F$6:$F271)-SUMIF($AE$6:$AE271,3,$F$6:$F271))/ABS(SUMIF($W$6:$W271,1,$I$6:$I271)),0)</f>
        <v>0</v>
      </c>
      <c r="Y271" s="159">
        <f>IF(NOT(SUMIF($W$6:$W271,1,$I$6:$I271)=0),(SUMIF($W$6:$W271,5,$F$6:$F271)-SUMIF($AE$6:$AE271,5,$F$6:$F271))/ABS(SUMIF($W$6:$W271,1,$I$6:$I271)),0)</f>
        <v>0</v>
      </c>
      <c r="Z271" s="159">
        <f>IF(NOT(SUMIF($W$6:$W271,1,$I$6:$I271)=0),(SUMIF($W$6:$W271,7,$F$6:$F271)-SUMIF($AE$6:$AE271,7,$F$6:$F271))/ABS(SUMIF($W$6:$W271,1,$I$6:$I271)),0)</f>
        <v>0</v>
      </c>
      <c r="AA271" s="159">
        <f>IF(NOT(SUMIF($W$6:$W271,1,$I$6:$I271)=0),(SUMIF($W$6:$W271,9,$F$6:$F271)-SUMIF($AE$6:$AE271,9,$F$6:$F271))/ABS(SUMIF($W$6:$W271,1,$I$6:$I271)),0)</f>
        <v>0</v>
      </c>
      <c r="AB271" s="159">
        <f>IF(NOT(SUMIF($W$6:$W271,1,$I$6:$I271)=0),(SUMIF($W$6:$W271,11,$F$6:$F271)-SUMIF($AE$6:$AE271,11,$F$6:$F271))/ABS(SUMIF($W$6:$W271,1,$I$6:$I271)),0)</f>
        <v>0</v>
      </c>
      <c r="AC271" s="159">
        <f>IF(NOT(SUMIF($W$6:$W271,1,$I$6:$I271)=0),(SUMIF($W$6:$W271,13,$F$6:$F271)-SUMIF($AE$6:$AE271,13,$F$6:$F271))/ABS(SUMIF($W$6:$W271,1,$I$6:$I271)),0)</f>
        <v>0</v>
      </c>
      <c r="AD271" s="159">
        <f>IF(SUM($W$6:$W271)+SUM($AE$6:$AE271)=0,0,1-X271-Y271-Z271-AA271-AB271-AC271)</f>
        <v>0</v>
      </c>
      <c r="AE271" s="160">
        <f>IF(AND($D271="S",$E271="T"),1,IF(AND($D271="B",$E271="A"),2,IF(AND($G271="G",$E271="A"),3,IF(AND($G271="G",$E271="D"),4,IF(AND($G271="R",$E271="A"),5,IF(AND($G271="R",$E271="D"),6,IF(AND($G271="C",$E271="A"),7,IF(AND($G271="C",$E271="D"),8,IF(AND($G271="L",$E271="A"),9,IF(AND($G271="L",$E271="D"),10,IF(AND($G271="O",$E271="A"),11,IF(AND($G271="O",$E271="D"),12,IF(AND($G271="V",$E271="A"),13,IF(AND($G271="V",$E271="D"),14,IF(AND($E271="A",$G271="B"),15,0)))))))))))))))</f>
        <v>0</v>
      </c>
      <c r="AF271" s="161">
        <f>IF(AND(D271="B",E271="H"),A271,IF(AND(G271="B",OR(E271="A",E271="D")),A271,0))</f>
        <v>0</v>
      </c>
    </row>
    <row r="272" ht="12.7" customHeight="1">
      <c r="A272" s="143">
        <f>IF($E272="H",-$F272,IF($E272="T",$F272,IF(AND($E272="A",$G272="B"),$F272,IF(AND(E272="D",G272="B"),F272*0.8,0))))</f>
        <v>0</v>
      </c>
      <c r="B272" s="144">
        <f>$B271-$A272</f>
        <v>0</v>
      </c>
      <c r="C272" s="144">
        <f>IF(OR($E272="Z",AND($E272="H",$D272="B")),$F272,IF(AND($D272="B",$E272="Ü"),-$F272,IF($E272="X",$F272*$AD272,IF(AND(E272="D",G272="B"),F272*0.2,IF(AND(D272="S",E272="H"),$F272*H272/100,0)))))</f>
        <v>0</v>
      </c>
      <c r="D272" s="145"/>
      <c r="E272" s="146"/>
      <c r="F272" s="147">
        <f>IF(AND(D272="G",E272="S"),ROUND(SUM($L$6:$L271)*H272/100,-2),IF(AND(D272="R",E272="S"),ROUND(SUM(N$6:N271)*H272/100,-2),IF(AND(D272="C",E272="S"),ROUND(SUM(P$6:P271)*H272/100,-2),IF(AND(D272="L",E272="S"),ROUND(SUM(R$6:R271)*H272/100,-2),IF(AND(D272="O",E272="S"),ROUND(SUM(T$6:T271)*H272/100,-2),IF(AND(D272="V",E272="S"),ROUND(SUM(V$6:V271)*H272/100,-2),IF(AND(D272="G",E272="Z"),ABS(ROUND(SUM(K$6:K271)*H272/100,-2)),IF(AND(D272="R",E272="Z"),ABS(ROUND(SUM(M$6:M271)*H272/100,-2)),IF(AND(D272="C",E272="Z"),ABS(ROUND(SUM(O$6:O271)*H272/100,-2)),IF(AND(D272="L",E272="Z"),ABS(ROUND(SUM(Q$6:Q271)*H272/100,-2)),IF(AND(D272="O",E272="Z"),ABS(ROUND(SUM(S$6:S271)*H272/100,-2)),IF(AND(D272="V",E272="Z"),ABS(ROUND(SUM(U$6:U271)*H272/100,-2)),IF(E272="X",ABS(ROUND(SUM(I$6:I271)*H272/100,-2)),IF(AND(D272="B",E272="H"),80000,0))))))))))))))</f>
        <v>0</v>
      </c>
      <c r="G272" s="148"/>
      <c r="H272" s="149">
        <f>IF(AND(E271="S"),H270,H271)</f>
        <v>5</v>
      </c>
      <c r="I272" s="144">
        <f>IF(AND($D272="S",$E272="H"),-$F272,IF(AND($D272="S",$E272="T"),$F272,0))</f>
        <v>0</v>
      </c>
      <c r="J272" s="150">
        <f>IF(AND($D272="S",OR($E272="Ü",$E272="T",$E272="A",$E272="D")),-$F272,IF(AND($G272="S",$E272="Ü"),$F272,IF(E272="S",$F272,IF(AND(D272="S",E272="H"),$F272*(100-H272)/100,IF(E272="X",-F272,0)))))</f>
        <v>0</v>
      </c>
      <c r="K272" s="151">
        <f>IF(AND($D272="G",$E272="H"),-$F272,IF(AND($D272="G",$E272="T"),$F272,0))</f>
        <v>0</v>
      </c>
      <c r="L272" s="152">
        <f>IF(AND($D272="G",$E272="H"),$F272,IF(AND($D272="G",NOT($E272="H")),-$F272,IF($G272="G",$F272,IF(AND($E272="B",NOT($D272="G")),$F272/($G$1-1),IF($E272="X",$F272*X272,0)))))</f>
        <v>0</v>
      </c>
      <c r="M272" s="153">
        <f>IF(AND($D272="R",$E272="H"),-$F272,IF(AND($D272="R",$E272="T"),$F272,0))</f>
        <v>0</v>
      </c>
      <c r="N272" s="152">
        <f>IF(AND($D272="R",$E272="H"),$F272,IF(AND($D272="R",NOT($E272="H")),-$F272,IF($G272="R",$F272,IF(AND($E272="B",NOT($D272="R")),$F272/($G$1-1),IF($E272="X",$F272*Y272,0)))))</f>
        <v>0</v>
      </c>
      <c r="O272" s="153">
        <f>IF(AND($D272="C",$E272="H"),-$F272,IF(AND($D272="C",$E272="T"),$F272,0))</f>
        <v>0</v>
      </c>
      <c r="P272" s="152">
        <f>IF($G$1&lt;3,0,IF(AND($D272="C",$E272="H"),$F272,IF(AND($D272="C",NOT($E272="H")),-$F272,IF($G272="C",$F272,IF(AND($E272="B",NOT($D272="C")),$F272/($G$1-1),IF($E272="X",$F272*Z272,0))))))</f>
        <v>0</v>
      </c>
      <c r="Q272" s="153">
        <f>IF(AND($D272="L",$E272="H"),-$F272,IF(AND($D272="L",$E272="T"),$F272,0))</f>
        <v>0</v>
      </c>
      <c r="R272" s="152">
        <f>IF($G$1&lt;4,0,IF(AND($D272="L",$E272="H"),$F272,IF(AND($D272="L",NOT($E272="H")),-$F272,IF($G272="L",$F272,IF(AND($E272="B",NOT($D272="L")),$F272/($G$1-1),IF($E272="X",$F272*AA272,0))))))</f>
        <v>0</v>
      </c>
      <c r="S272" s="153">
        <f>IF(AND($D272="O",$E272="H"),-$F272,IF(AND($D272="O",$E272="T"),$F272,0))</f>
        <v>0</v>
      </c>
      <c r="T272" s="152">
        <f>IF($G$1&lt;5,0,IF(AND($D272="O",$E272="H"),$F272,IF(AND($D272="O",NOT($E272="H")),-$F272,IF($G272="O",$F272,IF(AND($E272="B",NOT($D272="O")),$F272/($G$1-1),IF($E272="X",$F272*AB272,0))))))</f>
        <v>0</v>
      </c>
      <c r="U272" s="153">
        <f>IF(AND($D272="V",$E272="H"),-$F272,IF(AND($D272="V",$E272="T"),$F272,0))</f>
        <v>0</v>
      </c>
      <c r="V272" s="152">
        <f>IF($G$1&lt;6,0,IF(AND($D272="V",$E272="H"),$F272,IF(AND($D272="V",NOT($E272="H")),-$F272,IF($G272="V",$F272,IF(AND($E272="B",NOT($D272="V")),$F272/($G$1-1),IF($E272="X",($F272*AC272)-#REF!,0))))))</f>
        <v>0</v>
      </c>
      <c r="W272" s="154">
        <f>IF(AND(D272="S",E272="H"),1,IF(AND(D272="B",E272="H"),2,IF(AND(D272="G",E272="A"),3,IF(AND(D272="G",E272="D"),4,IF(AND(D272="R",E272="A"),5,IF(AND(D272="R",E272="D"),6,IF(AND(D272="C",E272="A"),7,IF(AND(D272="C",E272="D"),8,IF(AND(D272="L",E272="A"),9,IF(AND(D272="L",E272="D"),10,IF(AND(D272="O",E272="A"),11,IF(AND(D272="O",E272="D"),12,IF(AND(D272="V",E272="A"),13,IF(AND(D272="V",E272="D"),14,0))))))))))))))</f>
        <v>0</v>
      </c>
      <c r="X272" s="155">
        <f>IF(NOT(SUMIF($W$6:$W272,1,$I$6:$I272)=0),(SUMIF($W$6:$W272,3,$F$6:$F272)-SUMIF($AE$6:$AE272,3,$F$6:$F272))/ABS(SUMIF($W$6:$W272,1,$I$6:$I272)),0)</f>
        <v>0</v>
      </c>
      <c r="Y272" s="155">
        <f>IF(NOT(SUMIF($W$6:$W272,1,$I$6:$I272)=0),(SUMIF($W$6:$W272,5,$F$6:$F272)-SUMIF($AE$6:$AE272,5,$F$6:$F272))/ABS(SUMIF($W$6:$W272,1,$I$6:$I272)),0)</f>
        <v>0</v>
      </c>
      <c r="Z272" s="155">
        <f>IF(NOT(SUMIF($W$6:$W272,1,$I$6:$I272)=0),(SUMIF($W$6:$W272,7,$F$6:$F272)-SUMIF($AE$6:$AE272,7,$F$6:$F272))/ABS(SUMIF($W$6:$W272,1,$I$6:$I272)),0)</f>
        <v>0</v>
      </c>
      <c r="AA272" s="155">
        <f>IF(NOT(SUMIF($W$6:$W272,1,$I$6:$I272)=0),(SUMIF($W$6:$W272,9,$F$6:$F272)-SUMIF($AE$6:$AE272,9,$F$6:$F272))/ABS(SUMIF($W$6:$W272,1,$I$6:$I272)),0)</f>
        <v>0</v>
      </c>
      <c r="AB272" s="155">
        <f>IF(NOT(SUMIF($W$6:$W272,1,$I$6:$I272)=0),(SUMIF($W$6:$W272,11,$F$6:$F272)-SUMIF($AE$6:$AE272,11,$F$6:$F272))/ABS(SUMIF($W$6:$W272,1,$I$6:$I272)),0)</f>
        <v>0</v>
      </c>
      <c r="AC272" s="155">
        <f>IF(NOT(SUMIF($W$6:$W272,1,$I$6:$I272)=0),(SUMIF($W$6:$W272,13,$F$6:$F272)-SUMIF($AE$6:$AE272,13,$F$6:$F272))/ABS(SUMIF($W$6:$W272,1,$I$6:$I272)),0)</f>
        <v>0</v>
      </c>
      <c r="AD272" s="155">
        <f>IF(SUM($W$6:$W272)+SUM($AE$6:$AE272)=0,0,1-X272-Y272-Z272-AA272-AB272-AC272)</f>
        <v>0</v>
      </c>
      <c r="AE272" s="156">
        <f>IF(AND($D272="S",$E272="T"),1,IF(AND($D272="B",$E272="A"),2,IF(AND($G272="G",$E272="A"),3,IF(AND($G272="G",$E272="D"),4,IF(AND($G272="R",$E272="A"),5,IF(AND($G272="R",$E272="D"),6,IF(AND($G272="C",$E272="A"),7,IF(AND($G272="C",$E272="D"),8,IF(AND($G272="L",$E272="A"),9,IF(AND($G272="L",$E272="D"),10,IF(AND($G272="O",$E272="A"),11,IF(AND($G272="O",$E272="D"),12,IF(AND($G272="V",$E272="A"),13,IF(AND($G272="V",$E272="D"),14,IF(AND($E272="A",$G272="B"),15,0)))))))))))))))</f>
        <v>0</v>
      </c>
      <c r="AF272" s="157">
        <f>IF(AND(D272="B",E272="H"),A272,IF(AND(G272="B",OR(E272="A",E272="D")),A272,0))</f>
        <v>0</v>
      </c>
    </row>
    <row r="273" ht="12.7" customHeight="1">
      <c r="A273" s="143">
        <f>IF($E273="H",-$F273,IF($E273="T",$F273,IF(AND($E273="A",$G273="B"),$F273,IF(AND(E273="D",G273="B"),F273*0.8,0))))</f>
        <v>0</v>
      </c>
      <c r="B273" s="144">
        <f>$B272-$A273</f>
        <v>0</v>
      </c>
      <c r="C273" s="144">
        <f>IF(OR($E273="Z",AND($E273="H",$D273="B")),$F273,IF(AND($D273="B",$E273="Ü"),-$F273,IF($E273="X",$F273*$AD273,IF(AND(E273="D",G273="B"),F273*0.2,IF(AND(D273="S",E273="H"),$F273*H273/100,0)))))</f>
        <v>0</v>
      </c>
      <c r="D273" s="145"/>
      <c r="E273" s="146"/>
      <c r="F273" s="147">
        <f>IF(AND(D273="G",E273="S"),ROUND(SUM($L$6:$L272)*H273/100,-2),IF(AND(D273="R",E273="S"),ROUND(SUM(N$6:N272)*H273/100,-2),IF(AND(D273="C",E273="S"),ROUND(SUM(P$6:P272)*H273/100,-2),IF(AND(D273="L",E273="S"),ROUND(SUM(R$6:R272)*H273/100,-2),IF(AND(D273="O",E273="S"),ROUND(SUM(T$6:T272)*H273/100,-2),IF(AND(D273="V",E273="S"),ROUND(SUM(V$6:V272)*H273/100,-2),IF(AND(D273="G",E273="Z"),ABS(ROUND(SUM(K$6:K272)*H273/100,-2)),IF(AND(D273="R",E273="Z"),ABS(ROUND(SUM(M$6:M272)*H273/100,-2)),IF(AND(D273="C",E273="Z"),ABS(ROUND(SUM(O$6:O272)*H273/100,-2)),IF(AND(D273="L",E273="Z"),ABS(ROUND(SUM(Q$6:Q272)*H273/100,-2)),IF(AND(D273="O",E273="Z"),ABS(ROUND(SUM(S$6:S272)*H273/100,-2)),IF(AND(D273="V",E273="Z"),ABS(ROUND(SUM(U$6:U272)*H273/100,-2)),IF(E273="X",ABS(ROUND(SUM(I$6:I272)*H273/100,-2)),IF(AND(D273="B",E273="H"),80000,0))))))))))))))</f>
        <v>0</v>
      </c>
      <c r="G273" s="148"/>
      <c r="H273" s="149">
        <f>IF(AND(E272="S"),H271,H272)</f>
        <v>5</v>
      </c>
      <c r="I273" s="144">
        <f>IF(AND($D273="S",$E273="H"),-$F273,IF(AND($D273="S",$E273="T"),$F273,0))</f>
        <v>0</v>
      </c>
      <c r="J273" s="150">
        <f>IF(AND($D273="S",OR($E273="Ü",$E273="T",$E273="A",$E273="D")),-$F273,IF(AND($G273="S",$E273="Ü"),$F273,IF(E273="S",$F273,IF(AND(D273="S",E273="H"),$F273*(100-H273)/100,IF(E273="X",-F273,0)))))</f>
        <v>0</v>
      </c>
      <c r="K273" s="151">
        <f>IF(AND($D273="G",$E273="H"),-$F273,IF(AND($D273="G",$E273="T"),$F273,0))</f>
        <v>0</v>
      </c>
      <c r="L273" s="152">
        <f>IF(AND($D273="G",$E273="H"),$F273,IF(AND($D273="G",NOT($E273="H")),-$F273,IF($G273="G",$F273,IF(AND($E273="B",NOT($D273="G")),$F273/($G$1-1),IF($E273="X",$F273*X273,0)))))</f>
        <v>0</v>
      </c>
      <c r="M273" s="153">
        <f>IF(AND($D273="R",$E273="H"),-$F273,IF(AND($D273="R",$E273="T"),$F273,0))</f>
        <v>0</v>
      </c>
      <c r="N273" s="152">
        <f>IF(AND($D273="R",$E273="H"),$F273,IF(AND($D273="R",NOT($E273="H")),-$F273,IF($G273="R",$F273,IF(AND($E273="B",NOT($D273="R")),$F273/($G$1-1),IF($E273="X",$F273*Y273,0)))))</f>
        <v>0</v>
      </c>
      <c r="O273" s="153">
        <f>IF(AND($D273="C",$E273="H"),-$F273,IF(AND($D273="C",$E273="T"),$F273,0))</f>
        <v>0</v>
      </c>
      <c r="P273" s="152">
        <f>IF($G$1&lt;3,0,IF(AND($D273="C",$E273="H"),$F273,IF(AND($D273="C",NOT($E273="H")),-$F273,IF($G273="C",$F273,IF(AND($E273="B",NOT($D273="C")),$F273/($G$1-1),IF($E273="X",$F273*Z273,0))))))</f>
        <v>0</v>
      </c>
      <c r="Q273" s="153">
        <f>IF(AND($D273="L",$E273="H"),-$F273,IF(AND($D273="L",$E273="T"),$F273,0))</f>
        <v>0</v>
      </c>
      <c r="R273" s="152">
        <f>IF($G$1&lt;4,0,IF(AND($D273="L",$E273="H"),$F273,IF(AND($D273="L",NOT($E273="H")),-$F273,IF($G273="L",$F273,IF(AND($E273="B",NOT($D273="L")),$F273/($G$1-1),IF($E273="X",$F273*AA273,0))))))</f>
        <v>0</v>
      </c>
      <c r="S273" s="153">
        <f>IF(AND($D273="O",$E273="H"),-$F273,IF(AND($D273="O",$E273="T"),$F273,0))</f>
        <v>0</v>
      </c>
      <c r="T273" s="152">
        <f>IF($G$1&lt;5,0,IF(AND($D273="O",$E273="H"),$F273,IF(AND($D273="O",NOT($E273="H")),-$F273,IF($G273="O",$F273,IF(AND($E273="B",NOT($D273="O")),$F273/($G$1-1),IF($E273="X",$F273*AB273,0))))))</f>
        <v>0</v>
      </c>
      <c r="U273" s="153">
        <f>IF(AND($D273="V",$E273="H"),-$F273,IF(AND($D273="V",$E273="T"),$F273,0))</f>
        <v>0</v>
      </c>
      <c r="V273" s="152">
        <f>IF($G$1&lt;6,0,IF(AND($D273="V",$E273="H"),$F273,IF(AND($D273="V",NOT($E273="H")),-$F273,IF($G273="V",$F273,IF(AND($E273="B",NOT($D273="V")),$F273/($G$1-1),IF($E273="X",($F273*AC273)-#REF!,0))))))</f>
        <v>0</v>
      </c>
      <c r="W273" s="158">
        <f>IF(AND(D273="S",E273="H"),1,IF(AND(D273="B",E273="H"),2,IF(AND(D273="G",E273="A"),3,IF(AND(D273="G",E273="D"),4,IF(AND(D273="R",E273="A"),5,IF(AND(D273="R",E273="D"),6,IF(AND(D273="C",E273="A"),7,IF(AND(D273="C",E273="D"),8,IF(AND(D273="L",E273="A"),9,IF(AND(D273="L",E273="D"),10,IF(AND(D273="O",E273="A"),11,IF(AND(D273="O",E273="D"),12,IF(AND(D273="V",E273="A"),13,IF(AND(D273="V",E273="D"),14,0))))))))))))))</f>
        <v>0</v>
      </c>
      <c r="X273" s="159">
        <f>IF(NOT(SUMIF($W$6:$W273,1,$I$6:$I273)=0),(SUMIF($W$6:$W273,3,$F$6:$F273)-SUMIF($AE$6:$AE273,3,$F$6:$F273))/ABS(SUMIF($W$6:$W273,1,$I$6:$I273)),0)</f>
        <v>0</v>
      </c>
      <c r="Y273" s="159">
        <f>IF(NOT(SUMIF($W$6:$W273,1,$I$6:$I273)=0),(SUMIF($W$6:$W273,5,$F$6:$F273)-SUMIF($AE$6:$AE273,5,$F$6:$F273))/ABS(SUMIF($W$6:$W273,1,$I$6:$I273)),0)</f>
        <v>0</v>
      </c>
      <c r="Z273" s="159">
        <f>IF(NOT(SUMIF($W$6:$W273,1,$I$6:$I273)=0),(SUMIF($W$6:$W273,7,$F$6:$F273)-SUMIF($AE$6:$AE273,7,$F$6:$F273))/ABS(SUMIF($W$6:$W273,1,$I$6:$I273)),0)</f>
        <v>0</v>
      </c>
      <c r="AA273" s="159">
        <f>IF(NOT(SUMIF($W$6:$W273,1,$I$6:$I273)=0),(SUMIF($W$6:$W273,9,$F$6:$F273)-SUMIF($AE$6:$AE273,9,$F$6:$F273))/ABS(SUMIF($W$6:$W273,1,$I$6:$I273)),0)</f>
        <v>0</v>
      </c>
      <c r="AB273" s="159">
        <f>IF(NOT(SUMIF($W$6:$W273,1,$I$6:$I273)=0),(SUMIF($W$6:$W273,11,$F$6:$F273)-SUMIF($AE$6:$AE273,11,$F$6:$F273))/ABS(SUMIF($W$6:$W273,1,$I$6:$I273)),0)</f>
        <v>0</v>
      </c>
      <c r="AC273" s="159">
        <f>IF(NOT(SUMIF($W$6:$W273,1,$I$6:$I273)=0),(SUMIF($W$6:$W273,13,$F$6:$F273)-SUMIF($AE$6:$AE273,13,$F$6:$F273))/ABS(SUMIF($W$6:$W273,1,$I$6:$I273)),0)</f>
        <v>0</v>
      </c>
      <c r="AD273" s="159">
        <f>IF(SUM($W$6:$W273)+SUM($AE$6:$AE273)=0,0,1-X273-Y273-Z273-AA273-AB273-AC273)</f>
        <v>0</v>
      </c>
      <c r="AE273" s="160">
        <f>IF(AND($D273="S",$E273="T"),1,IF(AND($D273="B",$E273="A"),2,IF(AND($G273="G",$E273="A"),3,IF(AND($G273="G",$E273="D"),4,IF(AND($G273="R",$E273="A"),5,IF(AND($G273="R",$E273="D"),6,IF(AND($G273="C",$E273="A"),7,IF(AND($G273="C",$E273="D"),8,IF(AND($G273="L",$E273="A"),9,IF(AND($G273="L",$E273="D"),10,IF(AND($G273="O",$E273="A"),11,IF(AND($G273="O",$E273="D"),12,IF(AND($G273="V",$E273="A"),13,IF(AND($G273="V",$E273="D"),14,IF(AND($E273="A",$G273="B"),15,0)))))))))))))))</f>
        <v>0</v>
      </c>
      <c r="AF273" s="161">
        <f>IF(AND(D273="B",E273="H"),A273,IF(AND(G273="B",OR(E273="A",E273="D")),A273,0))</f>
        <v>0</v>
      </c>
    </row>
    <row r="274" ht="12.7" customHeight="1">
      <c r="A274" s="143">
        <f>IF($E274="H",-$F274,IF($E274="T",$F274,IF(AND($E274="A",$G274="B"),$F274,IF(AND(E274="D",G274="B"),F274*0.8,0))))</f>
        <v>0</v>
      </c>
      <c r="B274" s="144">
        <f>$B273-$A274</f>
        <v>0</v>
      </c>
      <c r="C274" s="144">
        <f>IF(OR($E274="Z",AND($E274="H",$D274="B")),$F274,IF(AND($D274="B",$E274="Ü"),-$F274,IF($E274="X",$F274*$AD274,IF(AND(E274="D",G274="B"),F274*0.2,IF(AND(D274="S",E274="H"),$F274*H274/100,0)))))</f>
        <v>0</v>
      </c>
      <c r="D274" s="145"/>
      <c r="E274" s="146"/>
      <c r="F274" s="147">
        <f>IF(AND(D274="G",E274="S"),ROUND(SUM($L$6:$L273)*H274/100,-2),IF(AND(D274="R",E274="S"),ROUND(SUM(N$6:N273)*H274/100,-2),IF(AND(D274="C",E274="S"),ROUND(SUM(P$6:P273)*H274/100,-2),IF(AND(D274="L",E274="S"),ROUND(SUM(R$6:R273)*H274/100,-2),IF(AND(D274="O",E274="S"),ROUND(SUM(T$6:T273)*H274/100,-2),IF(AND(D274="V",E274="S"),ROUND(SUM(V$6:V273)*H274/100,-2),IF(AND(D274="G",E274="Z"),ABS(ROUND(SUM(K$6:K273)*H274/100,-2)),IF(AND(D274="R",E274="Z"),ABS(ROUND(SUM(M$6:M273)*H274/100,-2)),IF(AND(D274="C",E274="Z"),ABS(ROUND(SUM(O$6:O273)*H274/100,-2)),IF(AND(D274="L",E274="Z"),ABS(ROUND(SUM(Q$6:Q273)*H274/100,-2)),IF(AND(D274="O",E274="Z"),ABS(ROUND(SUM(S$6:S273)*H274/100,-2)),IF(AND(D274="V",E274="Z"),ABS(ROUND(SUM(U$6:U273)*H274/100,-2)),IF(E274="X",ABS(ROUND(SUM(I$6:I273)*H274/100,-2)),IF(AND(D274="B",E274="H"),80000,0))))))))))))))</f>
        <v>0</v>
      </c>
      <c r="G274" s="148"/>
      <c r="H274" s="149">
        <f>IF(AND(E273="S"),H272,H273)</f>
        <v>5</v>
      </c>
      <c r="I274" s="144">
        <f>IF(AND($D274="S",$E274="H"),-$F274,IF(AND($D274="S",$E274="T"),$F274,0))</f>
        <v>0</v>
      </c>
      <c r="J274" s="150">
        <f>IF(AND($D274="S",OR($E274="Ü",$E274="T",$E274="A",$E274="D")),-$F274,IF(AND($G274="S",$E274="Ü"),$F274,IF(E274="S",$F274,IF(AND(D274="S",E274="H"),$F274*(100-H274)/100,IF(E274="X",-F274,0)))))</f>
        <v>0</v>
      </c>
      <c r="K274" s="151">
        <f>IF(AND($D274="G",$E274="H"),-$F274,IF(AND($D274="G",$E274="T"),$F274,0))</f>
        <v>0</v>
      </c>
      <c r="L274" s="152">
        <f>IF(AND($D274="G",$E274="H"),$F274,IF(AND($D274="G",NOT($E274="H")),-$F274,IF($G274="G",$F274,IF(AND($E274="B",NOT($D274="G")),$F274/($G$1-1),IF($E274="X",$F274*X274,0)))))</f>
        <v>0</v>
      </c>
      <c r="M274" s="153">
        <f>IF(AND($D274="R",$E274="H"),-$F274,IF(AND($D274="R",$E274="T"),$F274,0))</f>
        <v>0</v>
      </c>
      <c r="N274" s="152">
        <f>IF(AND($D274="R",$E274="H"),$F274,IF(AND($D274="R",NOT($E274="H")),-$F274,IF($G274="R",$F274,IF(AND($E274="B",NOT($D274="R")),$F274/($G$1-1),IF($E274="X",$F274*Y274,0)))))</f>
        <v>0</v>
      </c>
      <c r="O274" s="153">
        <f>IF(AND($D274="C",$E274="H"),-$F274,IF(AND($D274="C",$E274="T"),$F274,0))</f>
        <v>0</v>
      </c>
      <c r="P274" s="152">
        <f>IF($G$1&lt;3,0,IF(AND($D274="C",$E274="H"),$F274,IF(AND($D274="C",NOT($E274="H")),-$F274,IF($G274="C",$F274,IF(AND($E274="B",NOT($D274="C")),$F274/($G$1-1),IF($E274="X",$F274*Z274,0))))))</f>
        <v>0</v>
      </c>
      <c r="Q274" s="153">
        <f>IF(AND($D274="L",$E274="H"),-$F274,IF(AND($D274="L",$E274="T"),$F274,0))</f>
        <v>0</v>
      </c>
      <c r="R274" s="152">
        <f>IF($G$1&lt;4,0,IF(AND($D274="L",$E274="H"),$F274,IF(AND($D274="L",NOT($E274="H")),-$F274,IF($G274="L",$F274,IF(AND($E274="B",NOT($D274="L")),$F274/($G$1-1),IF($E274="X",$F274*AA274,0))))))</f>
        <v>0</v>
      </c>
      <c r="S274" s="153">
        <f>IF(AND($D274="O",$E274="H"),-$F274,IF(AND($D274="O",$E274="T"),$F274,0))</f>
        <v>0</v>
      </c>
      <c r="T274" s="152">
        <f>IF($G$1&lt;5,0,IF(AND($D274="O",$E274="H"),$F274,IF(AND($D274="O",NOT($E274="H")),-$F274,IF($G274="O",$F274,IF(AND($E274="B",NOT($D274="O")),$F274/($G$1-1),IF($E274="X",$F274*AB274,0))))))</f>
        <v>0</v>
      </c>
      <c r="U274" s="153">
        <f>IF(AND($D274="V",$E274="H"),-$F274,IF(AND($D274="V",$E274="T"),$F274,0))</f>
        <v>0</v>
      </c>
      <c r="V274" s="152">
        <f>IF($G$1&lt;6,0,IF(AND($D274="V",$E274="H"),$F274,IF(AND($D274="V",NOT($E274="H")),-$F274,IF($G274="V",$F274,IF(AND($E274="B",NOT($D274="V")),$F274/($G$1-1),IF($E274="X",($F274*AC274)-#REF!,0))))))</f>
        <v>0</v>
      </c>
      <c r="W274" s="154">
        <f>IF(AND(D274="S",E274="H"),1,IF(AND(D274="B",E274="H"),2,IF(AND(D274="G",E274="A"),3,IF(AND(D274="G",E274="D"),4,IF(AND(D274="R",E274="A"),5,IF(AND(D274="R",E274="D"),6,IF(AND(D274="C",E274="A"),7,IF(AND(D274="C",E274="D"),8,IF(AND(D274="L",E274="A"),9,IF(AND(D274="L",E274="D"),10,IF(AND(D274="O",E274="A"),11,IF(AND(D274="O",E274="D"),12,IF(AND(D274="V",E274="A"),13,IF(AND(D274="V",E274="D"),14,0))))))))))))))</f>
        <v>0</v>
      </c>
      <c r="X274" s="155">
        <f>IF(NOT(SUMIF($W$6:$W274,1,$I$6:$I274)=0),(SUMIF($W$6:$W274,3,$F$6:$F274)-SUMIF($AE$6:$AE274,3,$F$6:$F274))/ABS(SUMIF($W$6:$W274,1,$I$6:$I274)),0)</f>
        <v>0</v>
      </c>
      <c r="Y274" s="155">
        <f>IF(NOT(SUMIF($W$6:$W274,1,$I$6:$I274)=0),(SUMIF($W$6:$W274,5,$F$6:$F274)-SUMIF($AE$6:$AE274,5,$F$6:$F274))/ABS(SUMIF($W$6:$W274,1,$I$6:$I274)),0)</f>
        <v>0</v>
      </c>
      <c r="Z274" s="155">
        <f>IF(NOT(SUMIF($W$6:$W274,1,$I$6:$I274)=0),(SUMIF($W$6:$W274,7,$F$6:$F274)-SUMIF($AE$6:$AE274,7,$F$6:$F274))/ABS(SUMIF($W$6:$W274,1,$I$6:$I274)),0)</f>
        <v>0</v>
      </c>
      <c r="AA274" s="155">
        <f>IF(NOT(SUMIF($W$6:$W274,1,$I$6:$I274)=0),(SUMIF($W$6:$W274,9,$F$6:$F274)-SUMIF($AE$6:$AE274,9,$F$6:$F274))/ABS(SUMIF($W$6:$W274,1,$I$6:$I274)),0)</f>
        <v>0</v>
      </c>
      <c r="AB274" s="155">
        <f>IF(NOT(SUMIF($W$6:$W274,1,$I$6:$I274)=0),(SUMIF($W$6:$W274,11,$F$6:$F274)-SUMIF($AE$6:$AE274,11,$F$6:$F274))/ABS(SUMIF($W$6:$W274,1,$I$6:$I274)),0)</f>
        <v>0</v>
      </c>
      <c r="AC274" s="155">
        <f>IF(NOT(SUMIF($W$6:$W274,1,$I$6:$I274)=0),(SUMIF($W$6:$W274,13,$F$6:$F274)-SUMIF($AE$6:$AE274,13,$F$6:$F274))/ABS(SUMIF($W$6:$W274,1,$I$6:$I274)),0)</f>
        <v>0</v>
      </c>
      <c r="AD274" s="155">
        <f>IF(SUM($W$6:$W274)+SUM($AE$6:$AE274)=0,0,1-X274-Y274-Z274-AA274-AB274-AC274)</f>
        <v>0</v>
      </c>
      <c r="AE274" s="156">
        <f>IF(AND($D274="S",$E274="T"),1,IF(AND($D274="B",$E274="A"),2,IF(AND($G274="G",$E274="A"),3,IF(AND($G274="G",$E274="D"),4,IF(AND($G274="R",$E274="A"),5,IF(AND($G274="R",$E274="D"),6,IF(AND($G274="C",$E274="A"),7,IF(AND($G274="C",$E274="D"),8,IF(AND($G274="L",$E274="A"),9,IF(AND($G274="L",$E274="D"),10,IF(AND($G274="O",$E274="A"),11,IF(AND($G274="O",$E274="D"),12,IF(AND($G274="V",$E274="A"),13,IF(AND($G274="V",$E274="D"),14,IF(AND($E274="A",$G274="B"),15,0)))))))))))))))</f>
        <v>0</v>
      </c>
      <c r="AF274" s="157">
        <f>IF(AND(D274="B",E274="H"),A274,IF(AND(G274="B",OR(E274="A",E274="D")),A274,0))</f>
        <v>0</v>
      </c>
    </row>
    <row r="275" ht="12.7" customHeight="1">
      <c r="A275" s="143">
        <f>IF($E275="H",-$F275,IF($E275="T",$F275,IF(AND($E275="A",$G275="B"),$F275,IF(AND(E275="D",G275="B"),F275*0.8,0))))</f>
        <v>0</v>
      </c>
      <c r="B275" s="144">
        <f>$B274-$A275</f>
        <v>0</v>
      </c>
      <c r="C275" s="144">
        <f>IF(OR($E275="Z",AND($E275="H",$D275="B")),$F275,IF(AND($D275="B",$E275="Ü"),-$F275,IF($E275="X",$F275*$AD275,IF(AND(E275="D",G275="B"),F275*0.2,IF(AND(D275="S",E275="H"),$F275*H275/100,0)))))</f>
        <v>0</v>
      </c>
      <c r="D275" s="145"/>
      <c r="E275" s="146"/>
      <c r="F275" s="147">
        <f>IF(AND(D275="G",E275="S"),ROUND(SUM($L$6:$L274)*H275/100,-2),IF(AND(D275="R",E275="S"),ROUND(SUM(N$6:N274)*H275/100,-2),IF(AND(D275="C",E275="S"),ROUND(SUM(P$6:P274)*H275/100,-2),IF(AND(D275="L",E275="S"),ROUND(SUM(R$6:R274)*H275/100,-2),IF(AND(D275="O",E275="S"),ROUND(SUM(T$6:T274)*H275/100,-2),IF(AND(D275="V",E275="S"),ROUND(SUM(V$6:V274)*H275/100,-2),IF(AND(D275="G",E275="Z"),ABS(ROUND(SUM(K$6:K274)*H275/100,-2)),IF(AND(D275="R",E275="Z"),ABS(ROUND(SUM(M$6:M274)*H275/100,-2)),IF(AND(D275="C",E275="Z"),ABS(ROUND(SUM(O$6:O274)*H275/100,-2)),IF(AND(D275="L",E275="Z"),ABS(ROUND(SUM(Q$6:Q274)*H275/100,-2)),IF(AND(D275="O",E275="Z"),ABS(ROUND(SUM(S$6:S274)*H275/100,-2)),IF(AND(D275="V",E275="Z"),ABS(ROUND(SUM(U$6:U274)*H275/100,-2)),IF(E275="X",ABS(ROUND(SUM(I$6:I274)*H275/100,-2)),IF(AND(D275="B",E275="H"),80000,0))))))))))))))</f>
        <v>0</v>
      </c>
      <c r="G275" s="148"/>
      <c r="H275" s="149">
        <f>IF(AND(E274="S"),H273,H274)</f>
        <v>5</v>
      </c>
      <c r="I275" s="144">
        <f>IF(AND($D275="S",$E275="H"),-$F275,IF(AND($D275="S",$E275="T"),$F275,0))</f>
        <v>0</v>
      </c>
      <c r="J275" s="150">
        <f>IF(AND($D275="S",OR($E275="Ü",$E275="T",$E275="A",$E275="D")),-$F275,IF(AND($G275="S",$E275="Ü"),$F275,IF(E275="S",$F275,IF(AND(D275="S",E275="H"),$F275*(100-H275)/100,IF(E275="X",-F275,0)))))</f>
        <v>0</v>
      </c>
      <c r="K275" s="151">
        <f>IF(AND($D275="G",$E275="H"),-$F275,IF(AND($D275="G",$E275="T"),$F275,0))</f>
        <v>0</v>
      </c>
      <c r="L275" s="152">
        <f>IF(AND($D275="G",$E275="H"),$F275,IF(AND($D275="G",NOT($E275="H")),-$F275,IF($G275="G",$F275,IF(AND($E275="B",NOT($D275="G")),$F275/($G$1-1),IF($E275="X",$F275*X275,0)))))</f>
        <v>0</v>
      </c>
      <c r="M275" s="153">
        <f>IF(AND($D275="R",$E275="H"),-$F275,IF(AND($D275="R",$E275="T"),$F275,0))</f>
        <v>0</v>
      </c>
      <c r="N275" s="152">
        <f>IF(AND($D275="R",$E275="H"),$F275,IF(AND($D275="R",NOT($E275="H")),-$F275,IF($G275="R",$F275,IF(AND($E275="B",NOT($D275="R")),$F275/($G$1-1),IF($E275="X",$F275*Y275,0)))))</f>
        <v>0</v>
      </c>
      <c r="O275" s="153">
        <f>IF(AND($D275="C",$E275="H"),-$F275,IF(AND($D275="C",$E275="T"),$F275,0))</f>
        <v>0</v>
      </c>
      <c r="P275" s="152">
        <f>IF($G$1&lt;3,0,IF(AND($D275="C",$E275="H"),$F275,IF(AND($D275="C",NOT($E275="H")),-$F275,IF($G275="C",$F275,IF(AND($E275="B",NOT($D275="C")),$F275/($G$1-1),IF($E275="X",$F275*Z275,0))))))</f>
        <v>0</v>
      </c>
      <c r="Q275" s="153">
        <f>IF(AND($D275="L",$E275="H"),-$F275,IF(AND($D275="L",$E275="T"),$F275,0))</f>
        <v>0</v>
      </c>
      <c r="R275" s="152">
        <f>IF($G$1&lt;4,0,IF(AND($D275="L",$E275="H"),$F275,IF(AND($D275="L",NOT($E275="H")),-$F275,IF($G275="L",$F275,IF(AND($E275="B",NOT($D275="L")),$F275/($G$1-1),IF($E275="X",$F275*AA275,0))))))</f>
        <v>0</v>
      </c>
      <c r="S275" s="153">
        <f>IF(AND($D275="O",$E275="H"),-$F275,IF(AND($D275="O",$E275="T"),$F275,0))</f>
        <v>0</v>
      </c>
      <c r="T275" s="152">
        <f>IF($G$1&lt;5,0,IF(AND($D275="O",$E275="H"),$F275,IF(AND($D275="O",NOT($E275="H")),-$F275,IF($G275="O",$F275,IF(AND($E275="B",NOT($D275="O")),$F275/($G$1-1),IF($E275="X",$F275*AB275,0))))))</f>
        <v>0</v>
      </c>
      <c r="U275" s="153">
        <f>IF(AND($D275="V",$E275="H"),-$F275,IF(AND($D275="V",$E275="T"),$F275,0))</f>
        <v>0</v>
      </c>
      <c r="V275" s="152">
        <f>IF($G$1&lt;6,0,IF(AND($D275="V",$E275="H"),$F275,IF(AND($D275="V",NOT($E275="H")),-$F275,IF($G275="V",$F275,IF(AND($E275="B",NOT($D275="V")),$F275/($G$1-1),IF($E275="X",($F275*AC275)-#REF!,0))))))</f>
        <v>0</v>
      </c>
      <c r="W275" s="158">
        <f>IF(AND(D275="S",E275="H"),1,IF(AND(D275="B",E275="H"),2,IF(AND(D275="G",E275="A"),3,IF(AND(D275="G",E275="D"),4,IF(AND(D275="R",E275="A"),5,IF(AND(D275="R",E275="D"),6,IF(AND(D275="C",E275="A"),7,IF(AND(D275="C",E275="D"),8,IF(AND(D275="L",E275="A"),9,IF(AND(D275="L",E275="D"),10,IF(AND(D275="O",E275="A"),11,IF(AND(D275="O",E275="D"),12,IF(AND(D275="V",E275="A"),13,IF(AND(D275="V",E275="D"),14,0))))))))))))))</f>
        <v>0</v>
      </c>
      <c r="X275" s="159">
        <f>IF(NOT(SUMIF($W$6:$W275,1,$I$6:$I275)=0),(SUMIF($W$6:$W275,3,$F$6:$F275)-SUMIF($AE$6:$AE275,3,$F$6:$F275))/ABS(SUMIF($W$6:$W275,1,$I$6:$I275)),0)</f>
        <v>0</v>
      </c>
      <c r="Y275" s="159">
        <f>IF(NOT(SUMIF($W$6:$W275,1,$I$6:$I275)=0),(SUMIF($W$6:$W275,5,$F$6:$F275)-SUMIF($AE$6:$AE275,5,$F$6:$F275))/ABS(SUMIF($W$6:$W275,1,$I$6:$I275)),0)</f>
        <v>0</v>
      </c>
      <c r="Z275" s="159">
        <f>IF(NOT(SUMIF($W$6:$W275,1,$I$6:$I275)=0),(SUMIF($W$6:$W275,7,$F$6:$F275)-SUMIF($AE$6:$AE275,7,$F$6:$F275))/ABS(SUMIF($W$6:$W275,1,$I$6:$I275)),0)</f>
        <v>0</v>
      </c>
      <c r="AA275" s="159">
        <f>IF(NOT(SUMIF($W$6:$W275,1,$I$6:$I275)=0),(SUMIF($W$6:$W275,9,$F$6:$F275)-SUMIF($AE$6:$AE275,9,$F$6:$F275))/ABS(SUMIF($W$6:$W275,1,$I$6:$I275)),0)</f>
        <v>0</v>
      </c>
      <c r="AB275" s="159">
        <f>IF(NOT(SUMIF($W$6:$W275,1,$I$6:$I275)=0),(SUMIF($W$6:$W275,11,$F$6:$F275)-SUMIF($AE$6:$AE275,11,$F$6:$F275))/ABS(SUMIF($W$6:$W275,1,$I$6:$I275)),0)</f>
        <v>0</v>
      </c>
      <c r="AC275" s="159">
        <f>IF(NOT(SUMIF($W$6:$W275,1,$I$6:$I275)=0),(SUMIF($W$6:$W275,13,$F$6:$F275)-SUMIF($AE$6:$AE275,13,$F$6:$F275))/ABS(SUMIF($W$6:$W275,1,$I$6:$I275)),0)</f>
        <v>0</v>
      </c>
      <c r="AD275" s="159">
        <f>IF(SUM($W$6:$W275)+SUM($AE$6:$AE275)=0,0,1-X275-Y275-Z275-AA275-AB275-AC275)</f>
        <v>0</v>
      </c>
      <c r="AE275" s="160">
        <f>IF(AND($D275="S",$E275="T"),1,IF(AND($D275="B",$E275="A"),2,IF(AND($G275="G",$E275="A"),3,IF(AND($G275="G",$E275="D"),4,IF(AND($G275="R",$E275="A"),5,IF(AND($G275="R",$E275="D"),6,IF(AND($G275="C",$E275="A"),7,IF(AND($G275="C",$E275="D"),8,IF(AND($G275="L",$E275="A"),9,IF(AND($G275="L",$E275="D"),10,IF(AND($G275="O",$E275="A"),11,IF(AND($G275="O",$E275="D"),12,IF(AND($G275="V",$E275="A"),13,IF(AND($G275="V",$E275="D"),14,IF(AND($E275="A",$G275="B"),15,0)))))))))))))))</f>
        <v>0</v>
      </c>
      <c r="AF275" s="161">
        <f>IF(AND(D275="B",E275="H"),A275,IF(AND(G275="B",OR(E275="A",E275="D")),A275,0))</f>
        <v>0</v>
      </c>
    </row>
    <row r="276" ht="12.7" customHeight="1">
      <c r="A276" s="143">
        <f>IF($E276="H",-$F276,IF($E276="T",$F276,IF(AND($E276="A",$G276="B"),$F276,IF(AND(E276="D",G276="B"),F276*0.8,0))))</f>
        <v>0</v>
      </c>
      <c r="B276" s="144">
        <f>$B275-$A276</f>
        <v>0</v>
      </c>
      <c r="C276" s="144">
        <f>IF(OR($E276="Z",AND($E276="H",$D276="B")),$F276,IF(AND($D276="B",$E276="Ü"),-$F276,IF($E276="X",$F276*$AD276,IF(AND(E276="D",G276="B"),F276*0.2,IF(AND(D276="S",E276="H"),$F276*H276/100,0)))))</f>
        <v>0</v>
      </c>
      <c r="D276" s="145"/>
      <c r="E276" s="146"/>
      <c r="F276" s="147">
        <f>IF(AND(D276="G",E276="S"),ROUND(SUM($L$6:$L275)*H276/100,-2),IF(AND(D276="R",E276="S"),ROUND(SUM(N$6:N275)*H276/100,-2),IF(AND(D276="C",E276="S"),ROUND(SUM(P$6:P275)*H276/100,-2),IF(AND(D276="L",E276="S"),ROUND(SUM(R$6:R275)*H276/100,-2),IF(AND(D276="O",E276="S"),ROUND(SUM(T$6:T275)*H276/100,-2),IF(AND(D276="V",E276="S"),ROUND(SUM(V$6:V275)*H276/100,-2),IF(AND(D276="G",E276="Z"),ABS(ROUND(SUM(K$6:K275)*H276/100,-2)),IF(AND(D276="R",E276="Z"),ABS(ROUND(SUM(M$6:M275)*H276/100,-2)),IF(AND(D276="C",E276="Z"),ABS(ROUND(SUM(O$6:O275)*H276/100,-2)),IF(AND(D276="L",E276="Z"),ABS(ROUND(SUM(Q$6:Q275)*H276/100,-2)),IF(AND(D276="O",E276="Z"),ABS(ROUND(SUM(S$6:S275)*H276/100,-2)),IF(AND(D276="V",E276="Z"),ABS(ROUND(SUM(U$6:U275)*H276/100,-2)),IF(E276="X",ABS(ROUND(SUM(I$6:I275)*H276/100,-2)),IF(AND(D276="B",E276="H"),80000,0))))))))))))))</f>
        <v>0</v>
      </c>
      <c r="G276" s="148"/>
      <c r="H276" s="149">
        <f>IF(AND(E275="S"),H274,H275)</f>
        <v>5</v>
      </c>
      <c r="I276" s="144">
        <f>IF(AND($D276="S",$E276="H"),-$F276,IF(AND($D276="S",$E276="T"),$F276,0))</f>
        <v>0</v>
      </c>
      <c r="J276" s="150">
        <f>IF(AND($D276="S",OR($E276="Ü",$E276="T",$E276="A",$E276="D")),-$F276,IF(AND($G276="S",$E276="Ü"),$F276,IF(E276="S",$F276,IF(AND(D276="S",E276="H"),$F276*(100-H276)/100,IF(E276="X",-F276,0)))))</f>
        <v>0</v>
      </c>
      <c r="K276" s="151">
        <f>IF(AND($D276="G",$E276="H"),-$F276,IF(AND($D276="G",$E276="T"),$F276,0))</f>
        <v>0</v>
      </c>
      <c r="L276" s="152">
        <f>IF(AND($D276="G",$E276="H"),$F276,IF(AND($D276="G",NOT($E276="H")),-$F276,IF($G276="G",$F276,IF(AND($E276="B",NOT($D276="G")),$F276/($G$1-1),IF($E276="X",$F276*X276,0)))))</f>
        <v>0</v>
      </c>
      <c r="M276" s="153">
        <f>IF(AND($D276="R",$E276="H"),-$F276,IF(AND($D276="R",$E276="T"),$F276,0))</f>
        <v>0</v>
      </c>
      <c r="N276" s="152">
        <f>IF(AND($D276="R",$E276="H"),$F276,IF(AND($D276="R",NOT($E276="H")),-$F276,IF($G276="R",$F276,IF(AND($E276="B",NOT($D276="R")),$F276/($G$1-1),IF($E276="X",$F276*Y276,0)))))</f>
        <v>0</v>
      </c>
      <c r="O276" s="153">
        <f>IF(AND($D276="C",$E276="H"),-$F276,IF(AND($D276="C",$E276="T"),$F276,0))</f>
        <v>0</v>
      </c>
      <c r="P276" s="152">
        <f>IF($G$1&lt;3,0,IF(AND($D276="C",$E276="H"),$F276,IF(AND($D276="C",NOT($E276="H")),-$F276,IF($G276="C",$F276,IF(AND($E276="B",NOT($D276="C")),$F276/($G$1-1),IF($E276="X",$F276*Z276,0))))))</f>
        <v>0</v>
      </c>
      <c r="Q276" s="153">
        <f>IF(AND($D276="L",$E276="H"),-$F276,IF(AND($D276="L",$E276="T"),$F276,0))</f>
        <v>0</v>
      </c>
      <c r="R276" s="152">
        <f>IF($G$1&lt;4,0,IF(AND($D276="L",$E276="H"),$F276,IF(AND($D276="L",NOT($E276="H")),-$F276,IF($G276="L",$F276,IF(AND($E276="B",NOT($D276="L")),$F276/($G$1-1),IF($E276="X",$F276*AA276,0))))))</f>
        <v>0</v>
      </c>
      <c r="S276" s="153">
        <f>IF(AND($D276="O",$E276="H"),-$F276,IF(AND($D276="O",$E276="T"),$F276,0))</f>
        <v>0</v>
      </c>
      <c r="T276" s="152">
        <f>IF($G$1&lt;5,0,IF(AND($D276="O",$E276="H"),$F276,IF(AND($D276="O",NOT($E276="H")),-$F276,IF($G276="O",$F276,IF(AND($E276="B",NOT($D276="O")),$F276/($G$1-1),IF($E276="X",$F276*AB276,0))))))</f>
        <v>0</v>
      </c>
      <c r="U276" s="153">
        <f>IF(AND($D276="V",$E276="H"),-$F276,IF(AND($D276="V",$E276="T"),$F276,0))</f>
        <v>0</v>
      </c>
      <c r="V276" s="152">
        <f>IF($G$1&lt;6,0,IF(AND($D276="V",$E276="H"),$F276,IF(AND($D276="V",NOT($E276="H")),-$F276,IF($G276="V",$F276,IF(AND($E276="B",NOT($D276="V")),$F276/($G$1-1),IF($E276="X",($F276*AC276)-#REF!,0))))))</f>
        <v>0</v>
      </c>
      <c r="W276" s="154">
        <f>IF(AND(D276="S",E276="H"),1,IF(AND(D276="B",E276="H"),2,IF(AND(D276="G",E276="A"),3,IF(AND(D276="G",E276="D"),4,IF(AND(D276="R",E276="A"),5,IF(AND(D276="R",E276="D"),6,IF(AND(D276="C",E276="A"),7,IF(AND(D276="C",E276="D"),8,IF(AND(D276="L",E276="A"),9,IF(AND(D276="L",E276="D"),10,IF(AND(D276="O",E276="A"),11,IF(AND(D276="O",E276="D"),12,IF(AND(D276="V",E276="A"),13,IF(AND(D276="V",E276="D"),14,0))))))))))))))</f>
        <v>0</v>
      </c>
      <c r="X276" s="155">
        <f>IF(NOT(SUMIF($W$6:$W276,1,$I$6:$I276)=0),(SUMIF($W$6:$W276,3,$F$6:$F276)-SUMIF($AE$6:$AE276,3,$F$6:$F276))/ABS(SUMIF($W$6:$W276,1,$I$6:$I276)),0)</f>
        <v>0</v>
      </c>
      <c r="Y276" s="155">
        <f>IF(NOT(SUMIF($W$6:$W276,1,$I$6:$I276)=0),(SUMIF($W$6:$W276,5,$F$6:$F276)-SUMIF($AE$6:$AE276,5,$F$6:$F276))/ABS(SUMIF($W$6:$W276,1,$I$6:$I276)),0)</f>
        <v>0</v>
      </c>
      <c r="Z276" s="155">
        <f>IF(NOT(SUMIF($W$6:$W276,1,$I$6:$I276)=0),(SUMIF($W$6:$W276,7,$F$6:$F276)-SUMIF($AE$6:$AE276,7,$F$6:$F276))/ABS(SUMIF($W$6:$W276,1,$I$6:$I276)),0)</f>
        <v>0</v>
      </c>
      <c r="AA276" s="155">
        <f>IF(NOT(SUMIF($W$6:$W276,1,$I$6:$I276)=0),(SUMIF($W$6:$W276,9,$F$6:$F276)-SUMIF($AE$6:$AE276,9,$F$6:$F276))/ABS(SUMIF($W$6:$W276,1,$I$6:$I276)),0)</f>
        <v>0</v>
      </c>
      <c r="AB276" s="155">
        <f>IF(NOT(SUMIF($W$6:$W276,1,$I$6:$I276)=0),(SUMIF($W$6:$W276,11,$F$6:$F276)-SUMIF($AE$6:$AE276,11,$F$6:$F276))/ABS(SUMIF($W$6:$W276,1,$I$6:$I276)),0)</f>
        <v>0</v>
      </c>
      <c r="AC276" s="155">
        <f>IF(NOT(SUMIF($W$6:$W276,1,$I$6:$I276)=0),(SUMIF($W$6:$W276,13,$F$6:$F276)-SUMIF($AE$6:$AE276,13,$F$6:$F276))/ABS(SUMIF($W$6:$W276,1,$I$6:$I276)),0)</f>
        <v>0</v>
      </c>
      <c r="AD276" s="155">
        <f>IF(SUM($W$6:$W276)+SUM($AE$6:$AE276)=0,0,1-X276-Y276-Z276-AA276-AB276-AC276)</f>
        <v>0</v>
      </c>
      <c r="AE276" s="156">
        <f>IF(AND($D276="S",$E276="T"),1,IF(AND($D276="B",$E276="A"),2,IF(AND($G276="G",$E276="A"),3,IF(AND($G276="G",$E276="D"),4,IF(AND($G276="R",$E276="A"),5,IF(AND($G276="R",$E276="D"),6,IF(AND($G276="C",$E276="A"),7,IF(AND($G276="C",$E276="D"),8,IF(AND($G276="L",$E276="A"),9,IF(AND($G276="L",$E276="D"),10,IF(AND($G276="O",$E276="A"),11,IF(AND($G276="O",$E276="D"),12,IF(AND($G276="V",$E276="A"),13,IF(AND($G276="V",$E276="D"),14,IF(AND($E276="A",$G276="B"),15,0)))))))))))))))</f>
        <v>0</v>
      </c>
      <c r="AF276" s="157">
        <f>IF(AND(D276="B",E276="H"),A276,IF(AND(G276="B",OR(E276="A",E276="D")),A276,0))</f>
        <v>0</v>
      </c>
    </row>
    <row r="277" ht="12.7" customHeight="1">
      <c r="A277" s="143">
        <f>IF($E277="H",-$F277,IF($E277="T",$F277,IF(AND($E277="A",$G277="B"),$F277,IF(AND(E277="D",G277="B"),F277*0.8,0))))</f>
        <v>0</v>
      </c>
      <c r="B277" s="144">
        <f>$B276-$A277</f>
        <v>0</v>
      </c>
      <c r="C277" s="144">
        <f>IF(OR($E277="Z",AND($E277="H",$D277="B")),$F277,IF(AND($D277="B",$E277="Ü"),-$F277,IF($E277="X",$F277*$AD277,IF(AND(E277="D",G277="B"),F277*0.2,IF(AND(D277="S",E277="H"),$F277*H277/100,0)))))</f>
        <v>0</v>
      </c>
      <c r="D277" s="145"/>
      <c r="E277" s="146"/>
      <c r="F277" s="147">
        <f>IF(AND(D277="G",E277="S"),ROUND(SUM($L$6:$L276)*H277/100,-2),IF(AND(D277="R",E277="S"),ROUND(SUM(N$6:N276)*H277/100,-2),IF(AND(D277="C",E277="S"),ROUND(SUM(P$6:P276)*H277/100,-2),IF(AND(D277="L",E277="S"),ROUND(SUM(R$6:R276)*H277/100,-2),IF(AND(D277="O",E277="S"),ROUND(SUM(T$6:T276)*H277/100,-2),IF(AND(D277="V",E277="S"),ROUND(SUM(V$6:V276)*H277/100,-2),IF(AND(D277="G",E277="Z"),ABS(ROUND(SUM(K$6:K276)*H277/100,-2)),IF(AND(D277="R",E277="Z"),ABS(ROUND(SUM(M$6:M276)*H277/100,-2)),IF(AND(D277="C",E277="Z"),ABS(ROUND(SUM(O$6:O276)*H277/100,-2)),IF(AND(D277="L",E277="Z"),ABS(ROUND(SUM(Q$6:Q276)*H277/100,-2)),IF(AND(D277="O",E277="Z"),ABS(ROUND(SUM(S$6:S276)*H277/100,-2)),IF(AND(D277="V",E277="Z"),ABS(ROUND(SUM(U$6:U276)*H277/100,-2)),IF(E277="X",ABS(ROUND(SUM(I$6:I276)*H277/100,-2)),IF(AND(D277="B",E277="H"),80000,0))))))))))))))</f>
        <v>0</v>
      </c>
      <c r="G277" s="148"/>
      <c r="H277" s="149">
        <f>IF(AND(E276="S"),H275,H276)</f>
        <v>5</v>
      </c>
      <c r="I277" s="144">
        <f>IF(AND($D277="S",$E277="H"),-$F277,IF(AND($D277="S",$E277="T"),$F277,0))</f>
        <v>0</v>
      </c>
      <c r="J277" s="150">
        <f>IF(AND($D277="S",OR($E277="Ü",$E277="T",$E277="A",$E277="D")),-$F277,IF(AND($G277="S",$E277="Ü"),$F277,IF(E277="S",$F277,IF(AND(D277="S",E277="H"),$F277*(100-H277)/100,IF(E277="X",-F277,0)))))</f>
        <v>0</v>
      </c>
      <c r="K277" s="151">
        <f>IF(AND($D277="G",$E277="H"),-$F277,IF(AND($D277="G",$E277="T"),$F277,0))</f>
        <v>0</v>
      </c>
      <c r="L277" s="152">
        <f>IF(AND($D277="G",$E277="H"),$F277,IF(AND($D277="G",NOT($E277="H")),-$F277,IF($G277="G",$F277,IF(AND($E277="B",NOT($D277="G")),$F277/($G$1-1),IF($E277="X",$F277*X277,0)))))</f>
        <v>0</v>
      </c>
      <c r="M277" s="153">
        <f>IF(AND($D277="R",$E277="H"),-$F277,IF(AND($D277="R",$E277="T"),$F277,0))</f>
        <v>0</v>
      </c>
      <c r="N277" s="152">
        <f>IF(AND($D277="R",$E277="H"),$F277,IF(AND($D277="R",NOT($E277="H")),-$F277,IF($G277="R",$F277,IF(AND($E277="B",NOT($D277="R")),$F277/($G$1-1),IF($E277="X",$F277*Y277,0)))))</f>
        <v>0</v>
      </c>
      <c r="O277" s="153">
        <f>IF(AND($D277="C",$E277="H"),-$F277,IF(AND($D277="C",$E277="T"),$F277,0))</f>
        <v>0</v>
      </c>
      <c r="P277" s="152">
        <f>IF($G$1&lt;3,0,IF(AND($D277="C",$E277="H"),$F277,IF(AND($D277="C",NOT($E277="H")),-$F277,IF($G277="C",$F277,IF(AND($E277="B",NOT($D277="C")),$F277/($G$1-1),IF($E277="X",$F277*Z277,0))))))</f>
        <v>0</v>
      </c>
      <c r="Q277" s="153">
        <f>IF(AND($D277="L",$E277="H"),-$F277,IF(AND($D277="L",$E277="T"),$F277,0))</f>
        <v>0</v>
      </c>
      <c r="R277" s="152">
        <f>IF($G$1&lt;4,0,IF(AND($D277="L",$E277="H"),$F277,IF(AND($D277="L",NOT($E277="H")),-$F277,IF($G277="L",$F277,IF(AND($E277="B",NOT($D277="L")),$F277/($G$1-1),IF($E277="X",$F277*AA277,0))))))</f>
        <v>0</v>
      </c>
      <c r="S277" s="153">
        <f>IF(AND($D277="O",$E277="H"),-$F277,IF(AND($D277="O",$E277="T"),$F277,0))</f>
        <v>0</v>
      </c>
      <c r="T277" s="152">
        <f>IF($G$1&lt;5,0,IF(AND($D277="O",$E277="H"),$F277,IF(AND($D277="O",NOT($E277="H")),-$F277,IF($G277="O",$F277,IF(AND($E277="B",NOT($D277="O")),$F277/($G$1-1),IF($E277="X",$F277*AB277,0))))))</f>
        <v>0</v>
      </c>
      <c r="U277" s="153">
        <f>IF(AND($D277="V",$E277="H"),-$F277,IF(AND($D277="V",$E277="T"),$F277,0))</f>
        <v>0</v>
      </c>
      <c r="V277" s="152">
        <f>IF($G$1&lt;6,0,IF(AND($D277="V",$E277="H"),$F277,IF(AND($D277="V",NOT($E277="H")),-$F277,IF($G277="V",$F277,IF(AND($E277="B",NOT($D277="V")),$F277/($G$1-1),IF($E277="X",($F277*AC277)-#REF!,0))))))</f>
        <v>0</v>
      </c>
      <c r="W277" s="158">
        <f>IF(AND(D277="S",E277="H"),1,IF(AND(D277="B",E277="H"),2,IF(AND(D277="G",E277="A"),3,IF(AND(D277="G",E277="D"),4,IF(AND(D277="R",E277="A"),5,IF(AND(D277="R",E277="D"),6,IF(AND(D277="C",E277="A"),7,IF(AND(D277="C",E277="D"),8,IF(AND(D277="L",E277="A"),9,IF(AND(D277="L",E277="D"),10,IF(AND(D277="O",E277="A"),11,IF(AND(D277="O",E277="D"),12,IF(AND(D277="V",E277="A"),13,IF(AND(D277="V",E277="D"),14,0))))))))))))))</f>
        <v>0</v>
      </c>
      <c r="X277" s="159">
        <f>IF(NOT(SUMIF($W$6:$W277,1,$I$6:$I277)=0),(SUMIF($W$6:$W277,3,$F$6:$F277)-SUMIF($AE$6:$AE277,3,$F$6:$F277))/ABS(SUMIF($W$6:$W277,1,$I$6:$I277)),0)</f>
        <v>0</v>
      </c>
      <c r="Y277" s="159">
        <f>IF(NOT(SUMIF($W$6:$W277,1,$I$6:$I277)=0),(SUMIF($W$6:$W277,5,$F$6:$F277)-SUMIF($AE$6:$AE277,5,$F$6:$F277))/ABS(SUMIF($W$6:$W277,1,$I$6:$I277)),0)</f>
        <v>0</v>
      </c>
      <c r="Z277" s="159">
        <f>IF(NOT(SUMIF($W$6:$W277,1,$I$6:$I277)=0),(SUMIF($W$6:$W277,7,$F$6:$F277)-SUMIF($AE$6:$AE277,7,$F$6:$F277))/ABS(SUMIF($W$6:$W277,1,$I$6:$I277)),0)</f>
        <v>0</v>
      </c>
      <c r="AA277" s="159">
        <f>IF(NOT(SUMIF($W$6:$W277,1,$I$6:$I277)=0),(SUMIF($W$6:$W277,9,$F$6:$F277)-SUMIF($AE$6:$AE277,9,$F$6:$F277))/ABS(SUMIF($W$6:$W277,1,$I$6:$I277)),0)</f>
        <v>0</v>
      </c>
      <c r="AB277" s="159">
        <f>IF(NOT(SUMIF($W$6:$W277,1,$I$6:$I277)=0),(SUMIF($W$6:$W277,11,$F$6:$F277)-SUMIF($AE$6:$AE277,11,$F$6:$F277))/ABS(SUMIF($W$6:$W277,1,$I$6:$I277)),0)</f>
        <v>0</v>
      </c>
      <c r="AC277" s="159">
        <f>IF(NOT(SUMIF($W$6:$W277,1,$I$6:$I277)=0),(SUMIF($W$6:$W277,13,$F$6:$F277)-SUMIF($AE$6:$AE277,13,$F$6:$F277))/ABS(SUMIF($W$6:$W277,1,$I$6:$I277)),0)</f>
        <v>0</v>
      </c>
      <c r="AD277" s="159">
        <f>IF(SUM($W$6:$W277)+SUM($AE$6:$AE277)=0,0,1-X277-Y277-Z277-AA277-AB277-AC277)</f>
        <v>0</v>
      </c>
      <c r="AE277" s="160">
        <f>IF(AND($D277="S",$E277="T"),1,IF(AND($D277="B",$E277="A"),2,IF(AND($G277="G",$E277="A"),3,IF(AND($G277="G",$E277="D"),4,IF(AND($G277="R",$E277="A"),5,IF(AND($G277="R",$E277="D"),6,IF(AND($G277="C",$E277="A"),7,IF(AND($G277="C",$E277="D"),8,IF(AND($G277="L",$E277="A"),9,IF(AND($G277="L",$E277="D"),10,IF(AND($G277="O",$E277="A"),11,IF(AND($G277="O",$E277="D"),12,IF(AND($G277="V",$E277="A"),13,IF(AND($G277="V",$E277="D"),14,IF(AND($E277="A",$G277="B"),15,0)))))))))))))))</f>
        <v>0</v>
      </c>
      <c r="AF277" s="161">
        <f>IF(AND(D277="B",E277="H"),A277,IF(AND(G277="B",OR(E277="A",E277="D")),A277,0))</f>
        <v>0</v>
      </c>
    </row>
    <row r="278" ht="12.7" customHeight="1">
      <c r="A278" s="143">
        <f>IF($E278="H",-$F278,IF($E278="T",$F278,IF(AND($E278="A",$G278="B"),$F278,IF(AND(E278="D",G278="B"),F278*0.8,0))))</f>
        <v>0</v>
      </c>
      <c r="B278" s="144">
        <f>$B277-$A278</f>
        <v>0</v>
      </c>
      <c r="C278" s="144">
        <f>IF(OR($E278="Z",AND($E278="H",$D278="B")),$F278,IF(AND($D278="B",$E278="Ü"),-$F278,IF($E278="X",$F278*$AD278,IF(AND(E278="D",G278="B"),F278*0.2,IF(AND(D278="S",E278="H"),$F278*H278/100,0)))))</f>
        <v>0</v>
      </c>
      <c r="D278" s="145"/>
      <c r="E278" s="146"/>
      <c r="F278" s="147">
        <f>IF(AND(D278="G",E278="S"),ROUND(SUM($L$6:$L277)*H278/100,-2),IF(AND(D278="R",E278="S"),ROUND(SUM(N$6:N277)*H278/100,-2),IF(AND(D278="C",E278="S"),ROUND(SUM(P$6:P277)*H278/100,-2),IF(AND(D278="L",E278="S"),ROUND(SUM(R$6:R277)*H278/100,-2),IF(AND(D278="O",E278="S"),ROUND(SUM(T$6:T277)*H278/100,-2),IF(AND(D278="V",E278="S"),ROUND(SUM(V$6:V277)*H278/100,-2),IF(AND(D278="G",E278="Z"),ABS(ROUND(SUM(K$6:K277)*H278/100,-2)),IF(AND(D278="R",E278="Z"),ABS(ROUND(SUM(M$6:M277)*H278/100,-2)),IF(AND(D278="C",E278="Z"),ABS(ROUND(SUM(O$6:O277)*H278/100,-2)),IF(AND(D278="L",E278="Z"),ABS(ROUND(SUM(Q$6:Q277)*H278/100,-2)),IF(AND(D278="O",E278="Z"),ABS(ROUND(SUM(S$6:S277)*H278/100,-2)),IF(AND(D278="V",E278="Z"),ABS(ROUND(SUM(U$6:U277)*H278/100,-2)),IF(E278="X",ABS(ROUND(SUM(I$6:I277)*H278/100,-2)),IF(AND(D278="B",E278="H"),80000,0))))))))))))))</f>
        <v>0</v>
      </c>
      <c r="G278" s="148"/>
      <c r="H278" s="149">
        <f>IF(AND(E277="S"),H276,H277)</f>
        <v>5</v>
      </c>
      <c r="I278" s="144">
        <f>IF(AND($D278="S",$E278="H"),-$F278,IF(AND($D278="S",$E278="T"),$F278,0))</f>
        <v>0</v>
      </c>
      <c r="J278" s="150">
        <f>IF(AND($D278="S",OR($E278="Ü",$E278="T",$E278="A",$E278="D")),-$F278,IF(AND($G278="S",$E278="Ü"),$F278,IF(E278="S",$F278,IF(AND(D278="S",E278="H"),$F278*(100-H278)/100,IF(E278="X",-F278,0)))))</f>
        <v>0</v>
      </c>
      <c r="K278" s="151">
        <f>IF(AND($D278="G",$E278="H"),-$F278,IF(AND($D278="G",$E278="T"),$F278,0))</f>
        <v>0</v>
      </c>
      <c r="L278" s="152">
        <f>IF(AND($D278="G",$E278="H"),$F278,IF(AND($D278="G",NOT($E278="H")),-$F278,IF($G278="G",$F278,IF(AND($E278="B",NOT($D278="G")),$F278/($G$1-1),IF($E278="X",$F278*X278,0)))))</f>
        <v>0</v>
      </c>
      <c r="M278" s="153">
        <f>IF(AND($D278="R",$E278="H"),-$F278,IF(AND($D278="R",$E278="T"),$F278,0))</f>
        <v>0</v>
      </c>
      <c r="N278" s="152">
        <f>IF(AND($D278="R",$E278="H"),$F278,IF(AND($D278="R",NOT($E278="H")),-$F278,IF($G278="R",$F278,IF(AND($E278="B",NOT($D278="R")),$F278/($G$1-1),IF($E278="X",$F278*Y278,0)))))</f>
        <v>0</v>
      </c>
      <c r="O278" s="153">
        <f>IF(AND($D278="C",$E278="H"),-$F278,IF(AND($D278="C",$E278="T"),$F278,0))</f>
        <v>0</v>
      </c>
      <c r="P278" s="152">
        <f>IF($G$1&lt;3,0,IF(AND($D278="C",$E278="H"),$F278,IF(AND($D278="C",NOT($E278="H")),-$F278,IF($G278="C",$F278,IF(AND($E278="B",NOT($D278="C")),$F278/($G$1-1),IF($E278="X",$F278*Z278,0))))))</f>
        <v>0</v>
      </c>
      <c r="Q278" s="153">
        <f>IF(AND($D278="L",$E278="H"),-$F278,IF(AND($D278="L",$E278="T"),$F278,0))</f>
        <v>0</v>
      </c>
      <c r="R278" s="152">
        <f>IF($G$1&lt;4,0,IF(AND($D278="L",$E278="H"),$F278,IF(AND($D278="L",NOT($E278="H")),-$F278,IF($G278="L",$F278,IF(AND($E278="B",NOT($D278="L")),$F278/($G$1-1),IF($E278="X",$F278*AA278,0))))))</f>
        <v>0</v>
      </c>
      <c r="S278" s="153">
        <f>IF(AND($D278="O",$E278="H"),-$F278,IF(AND($D278="O",$E278="T"),$F278,0))</f>
        <v>0</v>
      </c>
      <c r="T278" s="152">
        <f>IF($G$1&lt;5,0,IF(AND($D278="O",$E278="H"),$F278,IF(AND($D278="O",NOT($E278="H")),-$F278,IF($G278="O",$F278,IF(AND($E278="B",NOT($D278="O")),$F278/($G$1-1),IF($E278="X",$F278*AB278,0))))))</f>
        <v>0</v>
      </c>
      <c r="U278" s="153">
        <f>IF(AND($D278="V",$E278="H"),-$F278,IF(AND($D278="V",$E278="T"),$F278,0))</f>
        <v>0</v>
      </c>
      <c r="V278" s="152">
        <f>IF($G$1&lt;6,0,IF(AND($D278="V",$E278="H"),$F278,IF(AND($D278="V",NOT($E278="H")),-$F278,IF($G278="V",$F278,IF(AND($E278="B",NOT($D278="V")),$F278/($G$1-1),IF($E278="X",($F278*AC278)-#REF!,0))))))</f>
        <v>0</v>
      </c>
      <c r="W278" s="154">
        <f>IF(AND(D278="S",E278="H"),1,IF(AND(D278="B",E278="H"),2,IF(AND(D278="G",E278="A"),3,IF(AND(D278="G",E278="D"),4,IF(AND(D278="R",E278="A"),5,IF(AND(D278="R",E278="D"),6,IF(AND(D278="C",E278="A"),7,IF(AND(D278="C",E278="D"),8,IF(AND(D278="L",E278="A"),9,IF(AND(D278="L",E278="D"),10,IF(AND(D278="O",E278="A"),11,IF(AND(D278="O",E278="D"),12,IF(AND(D278="V",E278="A"),13,IF(AND(D278="V",E278="D"),14,0))))))))))))))</f>
        <v>0</v>
      </c>
      <c r="X278" s="155">
        <f>IF(NOT(SUMIF($W$6:$W278,1,$I$6:$I278)=0),(SUMIF($W$6:$W278,3,$F$6:$F278)-SUMIF($AE$6:$AE278,3,$F$6:$F278))/ABS(SUMIF($W$6:$W278,1,$I$6:$I278)),0)</f>
        <v>0</v>
      </c>
      <c r="Y278" s="155">
        <f>IF(NOT(SUMIF($W$6:$W278,1,$I$6:$I278)=0),(SUMIF($W$6:$W278,5,$F$6:$F278)-SUMIF($AE$6:$AE278,5,$F$6:$F278))/ABS(SUMIF($W$6:$W278,1,$I$6:$I278)),0)</f>
        <v>0</v>
      </c>
      <c r="Z278" s="155">
        <f>IF(NOT(SUMIF($W$6:$W278,1,$I$6:$I278)=0),(SUMIF($W$6:$W278,7,$F$6:$F278)-SUMIF($AE$6:$AE278,7,$F$6:$F278))/ABS(SUMIF($W$6:$W278,1,$I$6:$I278)),0)</f>
        <v>0</v>
      </c>
      <c r="AA278" s="155">
        <f>IF(NOT(SUMIF($W$6:$W278,1,$I$6:$I278)=0),(SUMIF($W$6:$W278,9,$F$6:$F278)-SUMIF($AE$6:$AE278,9,$F$6:$F278))/ABS(SUMIF($W$6:$W278,1,$I$6:$I278)),0)</f>
        <v>0</v>
      </c>
      <c r="AB278" s="155">
        <f>IF(NOT(SUMIF($W$6:$W278,1,$I$6:$I278)=0),(SUMIF($W$6:$W278,11,$F$6:$F278)-SUMIF($AE$6:$AE278,11,$F$6:$F278))/ABS(SUMIF($W$6:$W278,1,$I$6:$I278)),0)</f>
        <v>0</v>
      </c>
      <c r="AC278" s="155">
        <f>IF(NOT(SUMIF($W$6:$W278,1,$I$6:$I278)=0),(SUMIF($W$6:$W278,13,$F$6:$F278)-SUMIF($AE$6:$AE278,13,$F$6:$F278))/ABS(SUMIF($W$6:$W278,1,$I$6:$I278)),0)</f>
        <v>0</v>
      </c>
      <c r="AD278" s="155">
        <f>IF(SUM($W$6:$W278)+SUM($AE$6:$AE278)=0,0,1-X278-Y278-Z278-AA278-AB278-AC278)</f>
        <v>0</v>
      </c>
      <c r="AE278" s="156">
        <f>IF(AND($D278="S",$E278="T"),1,IF(AND($D278="B",$E278="A"),2,IF(AND($G278="G",$E278="A"),3,IF(AND($G278="G",$E278="D"),4,IF(AND($G278="R",$E278="A"),5,IF(AND($G278="R",$E278="D"),6,IF(AND($G278="C",$E278="A"),7,IF(AND($G278="C",$E278="D"),8,IF(AND($G278="L",$E278="A"),9,IF(AND($G278="L",$E278="D"),10,IF(AND($G278="O",$E278="A"),11,IF(AND($G278="O",$E278="D"),12,IF(AND($G278="V",$E278="A"),13,IF(AND($G278="V",$E278="D"),14,IF(AND($E278="A",$G278="B"),15,0)))))))))))))))</f>
        <v>0</v>
      </c>
      <c r="AF278" s="157">
        <f>IF(AND(D278="B",E278="H"),A278,IF(AND(G278="B",OR(E278="A",E278="D")),A278,0))</f>
        <v>0</v>
      </c>
    </row>
    <row r="279" ht="12.7" customHeight="1">
      <c r="A279" s="143">
        <f>IF($E279="H",-$F279,IF($E279="T",$F279,IF(AND($E279="A",$G279="B"),$F279,IF(AND(E279="D",G279="B"),F279*0.8,0))))</f>
        <v>0</v>
      </c>
      <c r="B279" s="144">
        <f>$B278-$A279</f>
        <v>0</v>
      </c>
      <c r="C279" s="144">
        <f>IF(OR($E279="Z",AND($E279="H",$D279="B")),$F279,IF(AND($D279="B",$E279="Ü"),-$F279,IF($E279="X",$F279*$AD279,IF(AND(E279="D",G279="B"),F279*0.2,IF(AND(D279="S",E279="H"),$F279*H279/100,0)))))</f>
        <v>0</v>
      </c>
      <c r="D279" s="145"/>
      <c r="E279" s="146"/>
      <c r="F279" s="147">
        <f>IF(AND(D279="G",E279="S"),ROUND(SUM($L$6:$L278)*H279/100,-2),IF(AND(D279="R",E279="S"),ROUND(SUM(N$6:N278)*H279/100,-2),IF(AND(D279="C",E279="S"),ROUND(SUM(P$6:P278)*H279/100,-2),IF(AND(D279="L",E279="S"),ROUND(SUM(R$6:R278)*H279/100,-2),IF(AND(D279="O",E279="S"),ROUND(SUM(T$6:T278)*H279/100,-2),IF(AND(D279="V",E279="S"),ROUND(SUM(V$6:V278)*H279/100,-2),IF(AND(D279="G",E279="Z"),ABS(ROUND(SUM(K$6:K278)*H279/100,-2)),IF(AND(D279="R",E279="Z"),ABS(ROUND(SUM(M$6:M278)*H279/100,-2)),IF(AND(D279="C",E279="Z"),ABS(ROUND(SUM(O$6:O278)*H279/100,-2)),IF(AND(D279="L",E279="Z"),ABS(ROUND(SUM(Q$6:Q278)*H279/100,-2)),IF(AND(D279="O",E279="Z"),ABS(ROUND(SUM(S$6:S278)*H279/100,-2)),IF(AND(D279="V",E279="Z"),ABS(ROUND(SUM(U$6:U278)*H279/100,-2)),IF(E279="X",ABS(ROUND(SUM(I$6:I278)*H279/100,-2)),IF(AND(D279="B",E279="H"),80000,0))))))))))))))</f>
        <v>0</v>
      </c>
      <c r="G279" s="148"/>
      <c r="H279" s="149">
        <f>IF(AND(E278="S"),H277,H278)</f>
        <v>5</v>
      </c>
      <c r="I279" s="144">
        <f>IF(AND($D279="S",$E279="H"),-$F279,IF(AND($D279="S",$E279="T"),$F279,0))</f>
        <v>0</v>
      </c>
      <c r="J279" s="150">
        <f>IF(AND($D279="S",OR($E279="Ü",$E279="T",$E279="A",$E279="D")),-$F279,IF(AND($G279="S",$E279="Ü"),$F279,IF(E279="S",$F279,IF(AND(D279="S",E279="H"),$F279*(100-H279)/100,IF(E279="X",-F279,0)))))</f>
        <v>0</v>
      </c>
      <c r="K279" s="151">
        <f>IF(AND($D279="G",$E279="H"),-$F279,IF(AND($D279="G",$E279="T"),$F279,0))</f>
        <v>0</v>
      </c>
      <c r="L279" s="152">
        <f>IF(AND($D279="G",$E279="H"),$F279,IF(AND($D279="G",NOT($E279="H")),-$F279,IF($G279="G",$F279,IF(AND($E279="B",NOT($D279="G")),$F279/($G$1-1),IF($E279="X",$F279*X279,0)))))</f>
        <v>0</v>
      </c>
      <c r="M279" s="153">
        <f>IF(AND($D279="R",$E279="H"),-$F279,IF(AND($D279="R",$E279="T"),$F279,0))</f>
        <v>0</v>
      </c>
      <c r="N279" s="152">
        <f>IF(AND($D279="R",$E279="H"),$F279,IF(AND($D279="R",NOT($E279="H")),-$F279,IF($G279="R",$F279,IF(AND($E279="B",NOT($D279="R")),$F279/($G$1-1),IF($E279="X",$F279*Y279,0)))))</f>
        <v>0</v>
      </c>
      <c r="O279" s="153">
        <f>IF(AND($D279="C",$E279="H"),-$F279,IF(AND($D279="C",$E279="T"),$F279,0))</f>
        <v>0</v>
      </c>
      <c r="P279" s="152">
        <f>IF($G$1&lt;3,0,IF(AND($D279="C",$E279="H"),$F279,IF(AND($D279="C",NOT($E279="H")),-$F279,IF($G279="C",$F279,IF(AND($E279="B",NOT($D279="C")),$F279/($G$1-1),IF($E279="X",$F279*Z279,0))))))</f>
        <v>0</v>
      </c>
      <c r="Q279" s="153">
        <f>IF(AND($D279="L",$E279="H"),-$F279,IF(AND($D279="L",$E279="T"),$F279,0))</f>
        <v>0</v>
      </c>
      <c r="R279" s="152">
        <f>IF($G$1&lt;4,0,IF(AND($D279="L",$E279="H"),$F279,IF(AND($D279="L",NOT($E279="H")),-$F279,IF($G279="L",$F279,IF(AND($E279="B",NOT($D279="L")),$F279/($G$1-1),IF($E279="X",$F279*AA279,0))))))</f>
        <v>0</v>
      </c>
      <c r="S279" s="153">
        <f>IF(AND($D279="O",$E279="H"),-$F279,IF(AND($D279="O",$E279="T"),$F279,0))</f>
        <v>0</v>
      </c>
      <c r="T279" s="152">
        <f>IF($G$1&lt;5,0,IF(AND($D279="O",$E279="H"),$F279,IF(AND($D279="O",NOT($E279="H")),-$F279,IF($G279="O",$F279,IF(AND($E279="B",NOT($D279="O")),$F279/($G$1-1),IF($E279="X",$F279*AB279,0))))))</f>
        <v>0</v>
      </c>
      <c r="U279" s="153">
        <f>IF(AND($D279="V",$E279="H"),-$F279,IF(AND($D279="V",$E279="T"),$F279,0))</f>
        <v>0</v>
      </c>
      <c r="V279" s="152">
        <f>IF($G$1&lt;6,0,IF(AND($D279="V",$E279="H"),$F279,IF(AND($D279="V",NOT($E279="H")),-$F279,IF($G279="V",$F279,IF(AND($E279="B",NOT($D279="V")),$F279/($G$1-1),IF($E279="X",($F279*AC279)-#REF!,0))))))</f>
        <v>0</v>
      </c>
      <c r="W279" s="158">
        <f>IF(AND(D279="S",E279="H"),1,IF(AND(D279="B",E279="H"),2,IF(AND(D279="G",E279="A"),3,IF(AND(D279="G",E279="D"),4,IF(AND(D279="R",E279="A"),5,IF(AND(D279="R",E279="D"),6,IF(AND(D279="C",E279="A"),7,IF(AND(D279="C",E279="D"),8,IF(AND(D279="L",E279="A"),9,IF(AND(D279="L",E279="D"),10,IF(AND(D279="O",E279="A"),11,IF(AND(D279="O",E279="D"),12,IF(AND(D279="V",E279="A"),13,IF(AND(D279="V",E279="D"),14,0))))))))))))))</f>
        <v>0</v>
      </c>
      <c r="X279" s="159">
        <f>IF(NOT(SUMIF($W$6:$W279,1,$I$6:$I279)=0),(SUMIF($W$6:$W279,3,$F$6:$F279)-SUMIF($AE$6:$AE279,3,$F$6:$F279))/ABS(SUMIF($W$6:$W279,1,$I$6:$I279)),0)</f>
        <v>0</v>
      </c>
      <c r="Y279" s="159">
        <f>IF(NOT(SUMIF($W$6:$W279,1,$I$6:$I279)=0),(SUMIF($W$6:$W279,5,$F$6:$F279)-SUMIF($AE$6:$AE279,5,$F$6:$F279))/ABS(SUMIF($W$6:$W279,1,$I$6:$I279)),0)</f>
        <v>0</v>
      </c>
      <c r="Z279" s="159">
        <f>IF(NOT(SUMIF($W$6:$W279,1,$I$6:$I279)=0),(SUMIF($W$6:$W279,7,$F$6:$F279)-SUMIF($AE$6:$AE279,7,$F$6:$F279))/ABS(SUMIF($W$6:$W279,1,$I$6:$I279)),0)</f>
        <v>0</v>
      </c>
      <c r="AA279" s="159">
        <f>IF(NOT(SUMIF($W$6:$W279,1,$I$6:$I279)=0),(SUMIF($W$6:$W279,9,$F$6:$F279)-SUMIF($AE$6:$AE279,9,$F$6:$F279))/ABS(SUMIF($W$6:$W279,1,$I$6:$I279)),0)</f>
        <v>0</v>
      </c>
      <c r="AB279" s="159">
        <f>IF(NOT(SUMIF($W$6:$W279,1,$I$6:$I279)=0),(SUMIF($W$6:$W279,11,$F$6:$F279)-SUMIF($AE$6:$AE279,11,$F$6:$F279))/ABS(SUMIF($W$6:$W279,1,$I$6:$I279)),0)</f>
        <v>0</v>
      </c>
      <c r="AC279" s="159">
        <f>IF(NOT(SUMIF($W$6:$W279,1,$I$6:$I279)=0),(SUMIF($W$6:$W279,13,$F$6:$F279)-SUMIF($AE$6:$AE279,13,$F$6:$F279))/ABS(SUMIF($W$6:$W279,1,$I$6:$I279)),0)</f>
        <v>0</v>
      </c>
      <c r="AD279" s="159">
        <f>IF(SUM($W$6:$W279)+SUM($AE$6:$AE279)=0,0,1-X279-Y279-Z279-AA279-AB279-AC279)</f>
        <v>0</v>
      </c>
      <c r="AE279" s="160">
        <f>IF(AND($D279="S",$E279="T"),1,IF(AND($D279="B",$E279="A"),2,IF(AND($G279="G",$E279="A"),3,IF(AND($G279="G",$E279="D"),4,IF(AND($G279="R",$E279="A"),5,IF(AND($G279="R",$E279="D"),6,IF(AND($G279="C",$E279="A"),7,IF(AND($G279="C",$E279="D"),8,IF(AND($G279="L",$E279="A"),9,IF(AND($G279="L",$E279="D"),10,IF(AND($G279="O",$E279="A"),11,IF(AND($G279="O",$E279="D"),12,IF(AND($G279="V",$E279="A"),13,IF(AND($G279="V",$E279="D"),14,IF(AND($E279="A",$G279="B"),15,0)))))))))))))))</f>
        <v>0</v>
      </c>
      <c r="AF279" s="161">
        <f>IF(AND(D279="B",E279="H"),A279,IF(AND(G279="B",OR(E279="A",E279="D")),A279,0))</f>
        <v>0</v>
      </c>
    </row>
    <row r="280" ht="12.7" customHeight="1">
      <c r="A280" s="143">
        <f>IF($E280="H",-$F280,IF($E280="T",$F280,IF(AND($E280="A",$G280="B"),$F280,IF(AND(E280="D",G280="B"),F280*0.8,0))))</f>
        <v>0</v>
      </c>
      <c r="B280" s="144">
        <f>$B279-$A280</f>
        <v>0</v>
      </c>
      <c r="C280" s="144">
        <f>IF(OR($E280="Z",AND($E280="H",$D280="B")),$F280,IF(AND($D280="B",$E280="Ü"),-$F280,IF($E280="X",$F280*$AD280,IF(AND(E280="D",G280="B"),F280*0.2,IF(AND(D280="S",E280="H"),$F280*H280/100,0)))))</f>
        <v>0</v>
      </c>
      <c r="D280" s="145"/>
      <c r="E280" s="146"/>
      <c r="F280" s="147">
        <f>IF(AND(D280="G",E280="S"),ROUND(SUM($L$6:$L279)*H280/100,-2),IF(AND(D280="R",E280="S"),ROUND(SUM(N$6:N279)*H280/100,-2),IF(AND(D280="C",E280="S"),ROUND(SUM(P$6:P279)*H280/100,-2),IF(AND(D280="L",E280="S"),ROUND(SUM(R$6:R279)*H280/100,-2),IF(AND(D280="O",E280="S"),ROUND(SUM(T$6:T279)*H280/100,-2),IF(AND(D280="V",E280="S"),ROUND(SUM(V$6:V279)*H280/100,-2),IF(AND(D280="G",E280="Z"),ABS(ROUND(SUM(K$6:K279)*H280/100,-2)),IF(AND(D280="R",E280="Z"),ABS(ROUND(SUM(M$6:M279)*H280/100,-2)),IF(AND(D280="C",E280="Z"),ABS(ROUND(SUM(O$6:O279)*H280/100,-2)),IF(AND(D280="L",E280="Z"),ABS(ROUND(SUM(Q$6:Q279)*H280/100,-2)),IF(AND(D280="O",E280="Z"),ABS(ROUND(SUM(S$6:S279)*H280/100,-2)),IF(AND(D280="V",E280="Z"),ABS(ROUND(SUM(U$6:U279)*H280/100,-2)),IF(E280="X",ABS(ROUND(SUM(I$6:I279)*H280/100,-2)),IF(AND(D280="B",E280="H"),80000,0))))))))))))))</f>
        <v>0</v>
      </c>
      <c r="G280" s="148"/>
      <c r="H280" s="149">
        <f>IF(AND(E279="S"),H278,H279)</f>
        <v>5</v>
      </c>
      <c r="I280" s="144">
        <f>IF(AND($D280="S",$E280="H"),-$F280,IF(AND($D280="S",$E280="T"),$F280,0))</f>
        <v>0</v>
      </c>
      <c r="J280" s="150">
        <f>IF(AND($D280="S",OR($E280="Ü",$E280="T",$E280="A",$E280="D")),-$F280,IF(AND($G280="S",$E280="Ü"),$F280,IF(E280="S",$F280,IF(AND(D280="S",E280="H"),$F280*(100-H280)/100,IF(E280="X",-F280,0)))))</f>
        <v>0</v>
      </c>
      <c r="K280" s="151">
        <f>IF(AND($D280="G",$E280="H"),-$F280,IF(AND($D280="G",$E280="T"),$F280,0))</f>
        <v>0</v>
      </c>
      <c r="L280" s="152">
        <f>IF(AND($D280="G",$E280="H"),$F280,IF(AND($D280="G",NOT($E280="H")),-$F280,IF($G280="G",$F280,IF(AND($E280="B",NOT($D280="G")),$F280/($G$1-1),IF($E280="X",$F280*X280,0)))))</f>
        <v>0</v>
      </c>
      <c r="M280" s="153">
        <f>IF(AND($D280="R",$E280="H"),-$F280,IF(AND($D280="R",$E280="T"),$F280,0))</f>
        <v>0</v>
      </c>
      <c r="N280" s="152">
        <f>IF(AND($D280="R",$E280="H"),$F280,IF(AND($D280="R",NOT($E280="H")),-$F280,IF($G280="R",$F280,IF(AND($E280="B",NOT($D280="R")),$F280/($G$1-1),IF($E280="X",$F280*Y280,0)))))</f>
        <v>0</v>
      </c>
      <c r="O280" s="153">
        <f>IF(AND($D280="C",$E280="H"),-$F280,IF(AND($D280="C",$E280="T"),$F280,0))</f>
        <v>0</v>
      </c>
      <c r="P280" s="152">
        <f>IF($G$1&lt;3,0,IF(AND($D280="C",$E280="H"),$F280,IF(AND($D280="C",NOT($E280="H")),-$F280,IF($G280="C",$F280,IF(AND($E280="B",NOT($D280="C")),$F280/($G$1-1),IF($E280="X",$F280*Z280,0))))))</f>
        <v>0</v>
      </c>
      <c r="Q280" s="153">
        <f>IF(AND($D280="L",$E280="H"),-$F280,IF(AND($D280="L",$E280="T"),$F280,0))</f>
        <v>0</v>
      </c>
      <c r="R280" s="152">
        <f>IF($G$1&lt;4,0,IF(AND($D280="L",$E280="H"),$F280,IF(AND($D280="L",NOT($E280="H")),-$F280,IF($G280="L",$F280,IF(AND($E280="B",NOT($D280="L")),$F280/($G$1-1),IF($E280="X",$F280*AA280,0))))))</f>
        <v>0</v>
      </c>
      <c r="S280" s="153">
        <f>IF(AND($D280="O",$E280="H"),-$F280,IF(AND($D280="O",$E280="T"),$F280,0))</f>
        <v>0</v>
      </c>
      <c r="T280" s="152">
        <f>IF($G$1&lt;5,0,IF(AND($D280="O",$E280="H"),$F280,IF(AND($D280="O",NOT($E280="H")),-$F280,IF($G280="O",$F280,IF(AND($E280="B",NOT($D280="O")),$F280/($G$1-1),IF($E280="X",$F280*AB280,0))))))</f>
        <v>0</v>
      </c>
      <c r="U280" s="153">
        <f>IF(AND($D280="V",$E280="H"),-$F280,IF(AND($D280="V",$E280="T"),$F280,0))</f>
        <v>0</v>
      </c>
      <c r="V280" s="152">
        <f>IF($G$1&lt;6,0,IF(AND($D280="V",$E280="H"),$F280,IF(AND($D280="V",NOT($E280="H")),-$F280,IF($G280="V",$F280,IF(AND($E280="B",NOT($D280="V")),$F280/($G$1-1),IF($E280="X",($F280*AC280)-#REF!,0))))))</f>
        <v>0</v>
      </c>
      <c r="W280" s="154">
        <f>IF(AND(D280="S",E280="H"),1,IF(AND(D280="B",E280="H"),2,IF(AND(D280="G",E280="A"),3,IF(AND(D280="G",E280="D"),4,IF(AND(D280="R",E280="A"),5,IF(AND(D280="R",E280="D"),6,IF(AND(D280="C",E280="A"),7,IF(AND(D280="C",E280="D"),8,IF(AND(D280="L",E280="A"),9,IF(AND(D280="L",E280="D"),10,IF(AND(D280="O",E280="A"),11,IF(AND(D280="O",E280="D"),12,IF(AND(D280="V",E280="A"),13,IF(AND(D280="V",E280="D"),14,0))))))))))))))</f>
        <v>0</v>
      </c>
      <c r="X280" s="155">
        <f>IF(NOT(SUMIF($W$6:$W280,1,$I$6:$I280)=0),(SUMIF($W$6:$W280,3,$F$6:$F280)-SUMIF($AE$6:$AE280,3,$F$6:$F280))/ABS(SUMIF($W$6:$W280,1,$I$6:$I280)),0)</f>
        <v>0</v>
      </c>
      <c r="Y280" s="155">
        <f>IF(NOT(SUMIF($W$6:$W280,1,$I$6:$I280)=0),(SUMIF($W$6:$W280,5,$F$6:$F280)-SUMIF($AE$6:$AE280,5,$F$6:$F280))/ABS(SUMIF($W$6:$W280,1,$I$6:$I280)),0)</f>
        <v>0</v>
      </c>
      <c r="Z280" s="155">
        <f>IF(NOT(SUMIF($W$6:$W280,1,$I$6:$I280)=0),(SUMIF($W$6:$W280,7,$F$6:$F280)-SUMIF($AE$6:$AE280,7,$F$6:$F280))/ABS(SUMIF($W$6:$W280,1,$I$6:$I280)),0)</f>
        <v>0</v>
      </c>
      <c r="AA280" s="155">
        <f>IF(NOT(SUMIF($W$6:$W280,1,$I$6:$I280)=0),(SUMIF($W$6:$W280,9,$F$6:$F280)-SUMIF($AE$6:$AE280,9,$F$6:$F280))/ABS(SUMIF($W$6:$W280,1,$I$6:$I280)),0)</f>
        <v>0</v>
      </c>
      <c r="AB280" s="155">
        <f>IF(NOT(SUMIF($W$6:$W280,1,$I$6:$I280)=0),(SUMIF($W$6:$W280,11,$F$6:$F280)-SUMIF($AE$6:$AE280,11,$F$6:$F280))/ABS(SUMIF($W$6:$W280,1,$I$6:$I280)),0)</f>
        <v>0</v>
      </c>
      <c r="AC280" s="155">
        <f>IF(NOT(SUMIF($W$6:$W280,1,$I$6:$I280)=0),(SUMIF($W$6:$W280,13,$F$6:$F280)-SUMIF($AE$6:$AE280,13,$F$6:$F280))/ABS(SUMIF($W$6:$W280,1,$I$6:$I280)),0)</f>
        <v>0</v>
      </c>
      <c r="AD280" s="155">
        <f>IF(SUM($W$6:$W280)+SUM($AE$6:$AE280)=0,0,1-X280-Y280-Z280-AA280-AB280-AC280)</f>
        <v>0</v>
      </c>
      <c r="AE280" s="156">
        <f>IF(AND($D280="S",$E280="T"),1,IF(AND($D280="B",$E280="A"),2,IF(AND($G280="G",$E280="A"),3,IF(AND($G280="G",$E280="D"),4,IF(AND($G280="R",$E280="A"),5,IF(AND($G280="R",$E280="D"),6,IF(AND($G280="C",$E280="A"),7,IF(AND($G280="C",$E280="D"),8,IF(AND($G280="L",$E280="A"),9,IF(AND($G280="L",$E280="D"),10,IF(AND($G280="O",$E280="A"),11,IF(AND($G280="O",$E280="D"),12,IF(AND($G280="V",$E280="A"),13,IF(AND($G280="V",$E280="D"),14,IF(AND($E280="A",$G280="B"),15,0)))))))))))))))</f>
        <v>0</v>
      </c>
      <c r="AF280" s="157">
        <f>IF(AND(D280="B",E280="H"),A280,IF(AND(G280="B",OR(E280="A",E280="D")),A280,0))</f>
        <v>0</v>
      </c>
    </row>
    <row r="281" ht="12.7" customHeight="1">
      <c r="A281" s="143">
        <f>IF($E281="H",-$F281,IF($E281="T",$F281,IF(AND($E281="A",$G281="B"),$F281,IF(AND(E281="D",G281="B"),F281*0.8,0))))</f>
        <v>0</v>
      </c>
      <c r="B281" s="144">
        <f>$B280-$A281</f>
        <v>0</v>
      </c>
      <c r="C281" s="144">
        <f>IF(OR($E281="Z",AND($E281="H",$D281="B")),$F281,IF(AND($D281="B",$E281="Ü"),-$F281,IF($E281="X",$F281*$AD281,IF(AND(E281="D",G281="B"),F281*0.2,IF(AND(D281="S",E281="H"),$F281*H281/100,0)))))</f>
        <v>0</v>
      </c>
      <c r="D281" s="145"/>
      <c r="E281" s="146"/>
      <c r="F281" s="147">
        <f>IF(AND(D281="G",E281="S"),ROUND(SUM($L$6:$L280)*H281/100,-2),IF(AND(D281="R",E281="S"),ROUND(SUM(N$6:N280)*H281/100,-2),IF(AND(D281="C",E281="S"),ROUND(SUM(P$6:P280)*H281/100,-2),IF(AND(D281="L",E281="S"),ROUND(SUM(R$6:R280)*H281/100,-2),IF(AND(D281="O",E281="S"),ROUND(SUM(T$6:T280)*H281/100,-2),IF(AND(D281="V",E281="S"),ROUND(SUM(V$6:V280)*H281/100,-2),IF(AND(D281="G",E281="Z"),ABS(ROUND(SUM(K$6:K280)*H281/100,-2)),IF(AND(D281="R",E281="Z"),ABS(ROUND(SUM(M$6:M280)*H281/100,-2)),IF(AND(D281="C",E281="Z"),ABS(ROUND(SUM(O$6:O280)*H281/100,-2)),IF(AND(D281="L",E281="Z"),ABS(ROUND(SUM(Q$6:Q280)*H281/100,-2)),IF(AND(D281="O",E281="Z"),ABS(ROUND(SUM(S$6:S280)*H281/100,-2)),IF(AND(D281="V",E281="Z"),ABS(ROUND(SUM(U$6:U280)*H281/100,-2)),IF(E281="X",ABS(ROUND(SUM(I$6:I280)*H281/100,-2)),IF(AND(D281="B",E281="H"),80000,0))))))))))))))</f>
        <v>0</v>
      </c>
      <c r="G281" s="148"/>
      <c r="H281" s="149">
        <f>IF(AND(E280="S"),H279,H280)</f>
        <v>5</v>
      </c>
      <c r="I281" s="144">
        <f>IF(AND($D281="S",$E281="H"),-$F281,IF(AND($D281="S",$E281="T"),$F281,0))</f>
        <v>0</v>
      </c>
      <c r="J281" s="150">
        <f>IF(AND($D281="S",OR($E281="Ü",$E281="T",$E281="A",$E281="D")),-$F281,IF(AND($G281="S",$E281="Ü"),$F281,IF(E281="S",$F281,IF(AND(D281="S",E281="H"),$F281*(100-H281)/100,IF(E281="X",-F281,0)))))</f>
        <v>0</v>
      </c>
      <c r="K281" s="151">
        <f>IF(AND($D281="G",$E281="H"),-$F281,IF(AND($D281="G",$E281="T"),$F281,0))</f>
        <v>0</v>
      </c>
      <c r="L281" s="152">
        <f>IF(AND($D281="G",$E281="H"),$F281,IF(AND($D281="G",NOT($E281="H")),-$F281,IF($G281="G",$F281,IF(AND($E281="B",NOT($D281="G")),$F281/($G$1-1),IF($E281="X",$F281*X281,0)))))</f>
        <v>0</v>
      </c>
      <c r="M281" s="153">
        <f>IF(AND($D281="R",$E281="H"),-$F281,IF(AND($D281="R",$E281="T"),$F281,0))</f>
        <v>0</v>
      </c>
      <c r="N281" s="152">
        <f>IF(AND($D281="R",$E281="H"),$F281,IF(AND($D281="R",NOT($E281="H")),-$F281,IF($G281="R",$F281,IF(AND($E281="B",NOT($D281="R")),$F281/($G$1-1),IF($E281="X",$F281*Y281,0)))))</f>
        <v>0</v>
      </c>
      <c r="O281" s="153">
        <f>IF(AND($D281="C",$E281="H"),-$F281,IF(AND($D281="C",$E281="T"),$F281,0))</f>
        <v>0</v>
      </c>
      <c r="P281" s="152">
        <f>IF($G$1&lt;3,0,IF(AND($D281="C",$E281="H"),$F281,IF(AND($D281="C",NOT($E281="H")),-$F281,IF($G281="C",$F281,IF(AND($E281="B",NOT($D281="C")),$F281/($G$1-1),IF($E281="X",$F281*Z281,0))))))</f>
        <v>0</v>
      </c>
      <c r="Q281" s="153">
        <f>IF(AND($D281="L",$E281="H"),-$F281,IF(AND($D281="L",$E281="T"),$F281,0))</f>
        <v>0</v>
      </c>
      <c r="R281" s="152">
        <f>IF($G$1&lt;4,0,IF(AND($D281="L",$E281="H"),$F281,IF(AND($D281="L",NOT($E281="H")),-$F281,IF($G281="L",$F281,IF(AND($E281="B",NOT($D281="L")),$F281/($G$1-1),IF($E281="X",$F281*AA281,0))))))</f>
        <v>0</v>
      </c>
      <c r="S281" s="153">
        <f>IF(AND($D281="O",$E281="H"),-$F281,IF(AND($D281="O",$E281="T"),$F281,0))</f>
        <v>0</v>
      </c>
      <c r="T281" s="152">
        <f>IF($G$1&lt;5,0,IF(AND($D281="O",$E281="H"),$F281,IF(AND($D281="O",NOT($E281="H")),-$F281,IF($G281="O",$F281,IF(AND($E281="B",NOT($D281="O")),$F281/($G$1-1),IF($E281="X",$F281*AB281,0))))))</f>
        <v>0</v>
      </c>
      <c r="U281" s="153">
        <f>IF(AND($D281="V",$E281="H"),-$F281,IF(AND($D281="V",$E281="T"),$F281,0))</f>
        <v>0</v>
      </c>
      <c r="V281" s="152">
        <f>IF($G$1&lt;6,0,IF(AND($D281="V",$E281="H"),$F281,IF(AND($D281="V",NOT($E281="H")),-$F281,IF($G281="V",$F281,IF(AND($E281="B",NOT($D281="V")),$F281/($G$1-1),IF($E281="X",($F281*AC281)-#REF!,0))))))</f>
        <v>0</v>
      </c>
      <c r="W281" s="158">
        <f>IF(AND(D281="S",E281="H"),1,IF(AND(D281="B",E281="H"),2,IF(AND(D281="G",E281="A"),3,IF(AND(D281="G",E281="D"),4,IF(AND(D281="R",E281="A"),5,IF(AND(D281="R",E281="D"),6,IF(AND(D281="C",E281="A"),7,IF(AND(D281="C",E281="D"),8,IF(AND(D281="L",E281="A"),9,IF(AND(D281="L",E281="D"),10,IF(AND(D281="O",E281="A"),11,IF(AND(D281="O",E281="D"),12,IF(AND(D281="V",E281="A"),13,IF(AND(D281="V",E281="D"),14,0))))))))))))))</f>
        <v>0</v>
      </c>
      <c r="X281" s="159">
        <f>IF(NOT(SUMIF($W$6:$W281,1,$I$6:$I281)=0),(SUMIF($W$6:$W281,3,$F$6:$F281)-SUMIF($AE$6:$AE281,3,$F$6:$F281))/ABS(SUMIF($W$6:$W281,1,$I$6:$I281)),0)</f>
        <v>0</v>
      </c>
      <c r="Y281" s="159">
        <f>IF(NOT(SUMIF($W$6:$W281,1,$I$6:$I281)=0),(SUMIF($W$6:$W281,5,$F$6:$F281)-SUMIF($AE$6:$AE281,5,$F$6:$F281))/ABS(SUMIF($W$6:$W281,1,$I$6:$I281)),0)</f>
        <v>0</v>
      </c>
      <c r="Z281" s="159">
        <f>IF(NOT(SUMIF($W$6:$W281,1,$I$6:$I281)=0),(SUMIF($W$6:$W281,7,$F$6:$F281)-SUMIF($AE$6:$AE281,7,$F$6:$F281))/ABS(SUMIF($W$6:$W281,1,$I$6:$I281)),0)</f>
        <v>0</v>
      </c>
      <c r="AA281" s="159">
        <f>IF(NOT(SUMIF($W$6:$W281,1,$I$6:$I281)=0),(SUMIF($W$6:$W281,9,$F$6:$F281)-SUMIF($AE$6:$AE281,9,$F$6:$F281))/ABS(SUMIF($W$6:$W281,1,$I$6:$I281)),0)</f>
        <v>0</v>
      </c>
      <c r="AB281" s="159">
        <f>IF(NOT(SUMIF($W$6:$W281,1,$I$6:$I281)=0),(SUMIF($W$6:$W281,11,$F$6:$F281)-SUMIF($AE$6:$AE281,11,$F$6:$F281))/ABS(SUMIF($W$6:$W281,1,$I$6:$I281)),0)</f>
        <v>0</v>
      </c>
      <c r="AC281" s="159">
        <f>IF(NOT(SUMIF($W$6:$W281,1,$I$6:$I281)=0),(SUMIF($W$6:$W281,13,$F$6:$F281)-SUMIF($AE$6:$AE281,13,$F$6:$F281))/ABS(SUMIF($W$6:$W281,1,$I$6:$I281)),0)</f>
        <v>0</v>
      </c>
      <c r="AD281" s="159">
        <f>IF(SUM($W$6:$W281)+SUM($AE$6:$AE281)=0,0,1-X281-Y281-Z281-AA281-AB281-AC281)</f>
        <v>0</v>
      </c>
      <c r="AE281" s="160">
        <f>IF(AND($D281="S",$E281="T"),1,IF(AND($D281="B",$E281="A"),2,IF(AND($G281="G",$E281="A"),3,IF(AND($G281="G",$E281="D"),4,IF(AND($G281="R",$E281="A"),5,IF(AND($G281="R",$E281="D"),6,IF(AND($G281="C",$E281="A"),7,IF(AND($G281="C",$E281="D"),8,IF(AND($G281="L",$E281="A"),9,IF(AND($G281="L",$E281="D"),10,IF(AND($G281="O",$E281="A"),11,IF(AND($G281="O",$E281="D"),12,IF(AND($G281="V",$E281="A"),13,IF(AND($G281="V",$E281="D"),14,IF(AND($E281="A",$G281="B"),15,0)))))))))))))))</f>
        <v>0</v>
      </c>
      <c r="AF281" s="161">
        <f>IF(AND(D281="B",E281="H"),A281,IF(AND(G281="B",OR(E281="A",E281="D")),A281,0))</f>
        <v>0</v>
      </c>
    </row>
    <row r="282" ht="12.7" customHeight="1">
      <c r="A282" s="143">
        <f>IF($E282="H",-$F282,IF($E282="T",$F282,IF(AND($E282="A",$G282="B"),$F282,IF(AND(E282="D",G282="B"),F282*0.8,0))))</f>
        <v>0</v>
      </c>
      <c r="B282" s="144">
        <f>$B281-$A282</f>
        <v>0</v>
      </c>
      <c r="C282" s="144">
        <f>IF(OR($E282="Z",AND($E282="H",$D282="B")),$F282,IF(AND($D282="B",$E282="Ü"),-$F282,IF($E282="X",$F282*$AD282,IF(AND(E282="D",G282="B"),F282*0.2,IF(AND(D282="S",E282="H"),$F282*H282/100,0)))))</f>
        <v>0</v>
      </c>
      <c r="D282" s="145"/>
      <c r="E282" s="146"/>
      <c r="F282" s="147">
        <f>IF(AND(D282="G",E282="S"),ROUND(SUM($L$6:$L281)*H282/100,-2),IF(AND(D282="R",E282="S"),ROUND(SUM(N$6:N281)*H282/100,-2),IF(AND(D282="C",E282="S"),ROUND(SUM(P$6:P281)*H282/100,-2),IF(AND(D282="L",E282="S"),ROUND(SUM(R$6:R281)*H282/100,-2),IF(AND(D282="O",E282="S"),ROUND(SUM(T$6:T281)*H282/100,-2),IF(AND(D282="V",E282="S"),ROUND(SUM(V$6:V281)*H282/100,-2),IF(AND(D282="G",E282="Z"),ABS(ROUND(SUM(K$6:K281)*H282/100,-2)),IF(AND(D282="R",E282="Z"),ABS(ROUND(SUM(M$6:M281)*H282/100,-2)),IF(AND(D282="C",E282="Z"),ABS(ROUND(SUM(O$6:O281)*H282/100,-2)),IF(AND(D282="L",E282="Z"),ABS(ROUND(SUM(Q$6:Q281)*H282/100,-2)),IF(AND(D282="O",E282="Z"),ABS(ROUND(SUM(S$6:S281)*H282/100,-2)),IF(AND(D282="V",E282="Z"),ABS(ROUND(SUM(U$6:U281)*H282/100,-2)),IF(E282="X",ABS(ROUND(SUM(I$6:I281)*H282/100,-2)),IF(AND(D282="B",E282="H"),80000,0))))))))))))))</f>
        <v>0</v>
      </c>
      <c r="G282" s="148"/>
      <c r="H282" s="149">
        <f>IF(AND(E281="S"),H280,H281)</f>
        <v>5</v>
      </c>
      <c r="I282" s="144">
        <f>IF(AND($D282="S",$E282="H"),-$F282,IF(AND($D282="S",$E282="T"),$F282,0))</f>
        <v>0</v>
      </c>
      <c r="J282" s="150">
        <f>IF(AND($D282="S",OR($E282="Ü",$E282="T",$E282="A",$E282="D")),-$F282,IF(AND($G282="S",$E282="Ü"),$F282,IF(E282="S",$F282,IF(AND(D282="S",E282="H"),$F282*(100-H282)/100,IF(E282="X",-F282,0)))))</f>
        <v>0</v>
      </c>
      <c r="K282" s="151">
        <f>IF(AND($D282="G",$E282="H"),-$F282,IF(AND($D282="G",$E282="T"),$F282,0))</f>
        <v>0</v>
      </c>
      <c r="L282" s="152">
        <f>IF(AND($D282="G",$E282="H"),$F282,IF(AND($D282="G",NOT($E282="H")),-$F282,IF($G282="G",$F282,IF(AND($E282="B",NOT($D282="G")),$F282/($G$1-1),IF($E282="X",$F282*X282,0)))))</f>
        <v>0</v>
      </c>
      <c r="M282" s="153">
        <f>IF(AND($D282="R",$E282="H"),-$F282,IF(AND($D282="R",$E282="T"),$F282,0))</f>
        <v>0</v>
      </c>
      <c r="N282" s="152">
        <f>IF(AND($D282="R",$E282="H"),$F282,IF(AND($D282="R",NOT($E282="H")),-$F282,IF($G282="R",$F282,IF(AND($E282="B",NOT($D282="R")),$F282/($G$1-1),IF($E282="X",$F282*Y282,0)))))</f>
        <v>0</v>
      </c>
      <c r="O282" s="153">
        <f>IF(AND($D282="C",$E282="H"),-$F282,IF(AND($D282="C",$E282="T"),$F282,0))</f>
        <v>0</v>
      </c>
      <c r="P282" s="152">
        <f>IF($G$1&lt;3,0,IF(AND($D282="C",$E282="H"),$F282,IF(AND($D282="C",NOT($E282="H")),-$F282,IF($G282="C",$F282,IF(AND($E282="B",NOT($D282="C")),$F282/($G$1-1),IF($E282="X",$F282*Z282,0))))))</f>
        <v>0</v>
      </c>
      <c r="Q282" s="153">
        <f>IF(AND($D282="L",$E282="H"),-$F282,IF(AND($D282="L",$E282="T"),$F282,0))</f>
        <v>0</v>
      </c>
      <c r="R282" s="152">
        <f>IF($G$1&lt;4,0,IF(AND($D282="L",$E282="H"),$F282,IF(AND($D282="L",NOT($E282="H")),-$F282,IF($G282="L",$F282,IF(AND($E282="B",NOT($D282="L")),$F282/($G$1-1),IF($E282="X",$F282*AA282,0))))))</f>
        <v>0</v>
      </c>
      <c r="S282" s="153">
        <f>IF(AND($D282="O",$E282="H"),-$F282,IF(AND($D282="O",$E282="T"),$F282,0))</f>
        <v>0</v>
      </c>
      <c r="T282" s="152">
        <f>IF($G$1&lt;5,0,IF(AND($D282="O",$E282="H"),$F282,IF(AND($D282="O",NOT($E282="H")),-$F282,IF($G282="O",$F282,IF(AND($E282="B",NOT($D282="O")),$F282/($G$1-1),IF($E282="X",$F282*AB282,0))))))</f>
        <v>0</v>
      </c>
      <c r="U282" s="153">
        <f>IF(AND($D282="V",$E282="H"),-$F282,IF(AND($D282="V",$E282="T"),$F282,0))</f>
        <v>0</v>
      </c>
      <c r="V282" s="152">
        <f>IF($G$1&lt;6,0,IF(AND($D282="V",$E282="H"),$F282,IF(AND($D282="V",NOT($E282="H")),-$F282,IF($G282="V",$F282,IF(AND($E282="B",NOT($D282="V")),$F282/($G$1-1),IF($E282="X",($F282*AC282)-#REF!,0))))))</f>
        <v>0</v>
      </c>
      <c r="W282" s="154">
        <f>IF(AND(D282="S",E282="H"),1,IF(AND(D282="B",E282="H"),2,IF(AND(D282="G",E282="A"),3,IF(AND(D282="G",E282="D"),4,IF(AND(D282="R",E282="A"),5,IF(AND(D282="R",E282="D"),6,IF(AND(D282="C",E282="A"),7,IF(AND(D282="C",E282="D"),8,IF(AND(D282="L",E282="A"),9,IF(AND(D282="L",E282="D"),10,IF(AND(D282="O",E282="A"),11,IF(AND(D282="O",E282="D"),12,IF(AND(D282="V",E282="A"),13,IF(AND(D282="V",E282="D"),14,0))))))))))))))</f>
        <v>0</v>
      </c>
      <c r="X282" s="155">
        <f>IF(NOT(SUMIF($W$6:$W282,1,$I$6:$I282)=0),(SUMIF($W$6:$W282,3,$F$6:$F282)-SUMIF($AE$6:$AE282,3,$F$6:$F282))/ABS(SUMIF($W$6:$W282,1,$I$6:$I282)),0)</f>
        <v>0</v>
      </c>
      <c r="Y282" s="155">
        <f>IF(NOT(SUMIF($W$6:$W282,1,$I$6:$I282)=0),(SUMIF($W$6:$W282,5,$F$6:$F282)-SUMIF($AE$6:$AE282,5,$F$6:$F282))/ABS(SUMIF($W$6:$W282,1,$I$6:$I282)),0)</f>
        <v>0</v>
      </c>
      <c r="Z282" s="155">
        <f>IF(NOT(SUMIF($W$6:$W282,1,$I$6:$I282)=0),(SUMIF($W$6:$W282,7,$F$6:$F282)-SUMIF($AE$6:$AE282,7,$F$6:$F282))/ABS(SUMIF($W$6:$W282,1,$I$6:$I282)),0)</f>
        <v>0</v>
      </c>
      <c r="AA282" s="155">
        <f>IF(NOT(SUMIF($W$6:$W282,1,$I$6:$I282)=0),(SUMIF($W$6:$W282,9,$F$6:$F282)-SUMIF($AE$6:$AE282,9,$F$6:$F282))/ABS(SUMIF($W$6:$W282,1,$I$6:$I282)),0)</f>
        <v>0</v>
      </c>
      <c r="AB282" s="155">
        <f>IF(NOT(SUMIF($W$6:$W282,1,$I$6:$I282)=0),(SUMIF($W$6:$W282,11,$F$6:$F282)-SUMIF($AE$6:$AE282,11,$F$6:$F282))/ABS(SUMIF($W$6:$W282,1,$I$6:$I282)),0)</f>
        <v>0</v>
      </c>
      <c r="AC282" s="155">
        <f>IF(NOT(SUMIF($W$6:$W282,1,$I$6:$I282)=0),(SUMIF($W$6:$W282,13,$F$6:$F282)-SUMIF($AE$6:$AE282,13,$F$6:$F282))/ABS(SUMIF($W$6:$W282,1,$I$6:$I282)),0)</f>
        <v>0</v>
      </c>
      <c r="AD282" s="155">
        <f>IF(SUM($W$6:$W282)+SUM($AE$6:$AE282)=0,0,1-X282-Y282-Z282-AA282-AB282-AC282)</f>
        <v>0</v>
      </c>
      <c r="AE282" s="156">
        <f>IF(AND($D282="S",$E282="T"),1,IF(AND($D282="B",$E282="A"),2,IF(AND($G282="G",$E282="A"),3,IF(AND($G282="G",$E282="D"),4,IF(AND($G282="R",$E282="A"),5,IF(AND($G282="R",$E282="D"),6,IF(AND($G282="C",$E282="A"),7,IF(AND($G282="C",$E282="D"),8,IF(AND($G282="L",$E282="A"),9,IF(AND($G282="L",$E282="D"),10,IF(AND($G282="O",$E282="A"),11,IF(AND($G282="O",$E282="D"),12,IF(AND($G282="V",$E282="A"),13,IF(AND($G282="V",$E282="D"),14,IF(AND($E282="A",$G282="B"),15,0)))))))))))))))</f>
        <v>0</v>
      </c>
      <c r="AF282" s="157">
        <f>IF(AND(D282="B",E282="H"),A282,IF(AND(G282="B",OR(E282="A",E282="D")),A282,0))</f>
        <v>0</v>
      </c>
    </row>
    <row r="283" ht="12.7" customHeight="1">
      <c r="A283" s="143">
        <f>IF($E283="H",-$F283,IF($E283="T",$F283,IF(AND($E283="A",$G283="B"),$F283,IF(AND(E283="D",G283="B"),F283*0.8,0))))</f>
        <v>0</v>
      </c>
      <c r="B283" s="144">
        <f>$B282-$A283</f>
        <v>0</v>
      </c>
      <c r="C283" s="144">
        <f>IF(OR($E283="Z",AND($E283="H",$D283="B")),$F283,IF(AND($D283="B",$E283="Ü"),-$F283,IF($E283="X",$F283*$AD283,IF(AND(E283="D",G283="B"),F283*0.2,IF(AND(D283="S",E283="H"),$F283*H283/100,0)))))</f>
        <v>0</v>
      </c>
      <c r="D283" s="145"/>
      <c r="E283" s="146"/>
      <c r="F283" s="147">
        <f>IF(AND(D283="G",E283="S"),ROUND(SUM($L$6:$L282)*H283/100,-2),IF(AND(D283="R",E283="S"),ROUND(SUM(N$6:N282)*H283/100,-2),IF(AND(D283="C",E283="S"),ROUND(SUM(P$6:P282)*H283/100,-2),IF(AND(D283="L",E283="S"),ROUND(SUM(R$6:R282)*H283/100,-2),IF(AND(D283="O",E283="S"),ROUND(SUM(T$6:T282)*H283/100,-2),IF(AND(D283="V",E283="S"),ROUND(SUM(V$6:V282)*H283/100,-2),IF(AND(D283="G",E283="Z"),ABS(ROUND(SUM(K$6:K282)*H283/100,-2)),IF(AND(D283="R",E283="Z"),ABS(ROUND(SUM(M$6:M282)*H283/100,-2)),IF(AND(D283="C",E283="Z"),ABS(ROUND(SUM(O$6:O282)*H283/100,-2)),IF(AND(D283="L",E283="Z"),ABS(ROUND(SUM(Q$6:Q282)*H283/100,-2)),IF(AND(D283="O",E283="Z"),ABS(ROUND(SUM(S$6:S282)*H283/100,-2)),IF(AND(D283="V",E283="Z"),ABS(ROUND(SUM(U$6:U282)*H283/100,-2)),IF(E283="X",ABS(ROUND(SUM(I$6:I282)*H283/100,-2)),IF(AND(D283="B",E283="H"),80000,0))))))))))))))</f>
        <v>0</v>
      </c>
      <c r="G283" s="148"/>
      <c r="H283" s="149">
        <f>IF(AND(E282="S"),H281,H282)</f>
        <v>5</v>
      </c>
      <c r="I283" s="144">
        <f>IF(AND($D283="S",$E283="H"),-$F283,IF(AND($D283="S",$E283="T"),$F283,0))</f>
        <v>0</v>
      </c>
      <c r="J283" s="150">
        <f>IF(AND($D283="S",OR($E283="Ü",$E283="T",$E283="A",$E283="D")),-$F283,IF(AND($G283="S",$E283="Ü"),$F283,IF(E283="S",$F283,IF(AND(D283="S",E283="H"),$F283*(100-H283)/100,IF(E283="X",-F283,0)))))</f>
        <v>0</v>
      </c>
      <c r="K283" s="151">
        <f>IF(AND($D283="G",$E283="H"),-$F283,IF(AND($D283="G",$E283="T"),$F283,0))</f>
        <v>0</v>
      </c>
      <c r="L283" s="152">
        <f>IF(AND($D283="G",$E283="H"),$F283,IF(AND($D283="G",NOT($E283="H")),-$F283,IF($G283="G",$F283,IF(AND($E283="B",NOT($D283="G")),$F283/($G$1-1),IF($E283="X",$F283*X283,0)))))</f>
        <v>0</v>
      </c>
      <c r="M283" s="153">
        <f>IF(AND($D283="R",$E283="H"),-$F283,IF(AND($D283="R",$E283="T"),$F283,0))</f>
        <v>0</v>
      </c>
      <c r="N283" s="152">
        <f>IF(AND($D283="R",$E283="H"),$F283,IF(AND($D283="R",NOT($E283="H")),-$F283,IF($G283="R",$F283,IF(AND($E283="B",NOT($D283="R")),$F283/($G$1-1),IF($E283="X",$F283*Y283,0)))))</f>
        <v>0</v>
      </c>
      <c r="O283" s="153">
        <f>IF(AND($D283="C",$E283="H"),-$F283,IF(AND($D283="C",$E283="T"),$F283,0))</f>
        <v>0</v>
      </c>
      <c r="P283" s="152">
        <f>IF($G$1&lt;3,0,IF(AND($D283="C",$E283="H"),$F283,IF(AND($D283="C",NOT($E283="H")),-$F283,IF($G283="C",$F283,IF(AND($E283="B",NOT($D283="C")),$F283/($G$1-1),IF($E283="X",$F283*Z283,0))))))</f>
        <v>0</v>
      </c>
      <c r="Q283" s="153">
        <f>IF(AND($D283="L",$E283="H"),-$F283,IF(AND($D283="L",$E283="T"),$F283,0))</f>
        <v>0</v>
      </c>
      <c r="R283" s="152">
        <f>IF($G$1&lt;4,0,IF(AND($D283="L",$E283="H"),$F283,IF(AND($D283="L",NOT($E283="H")),-$F283,IF($G283="L",$F283,IF(AND($E283="B",NOT($D283="L")),$F283/($G$1-1),IF($E283="X",$F283*AA283,0))))))</f>
        <v>0</v>
      </c>
      <c r="S283" s="153">
        <f>IF(AND($D283="O",$E283="H"),-$F283,IF(AND($D283="O",$E283="T"),$F283,0))</f>
        <v>0</v>
      </c>
      <c r="T283" s="152">
        <f>IF($G$1&lt;5,0,IF(AND($D283="O",$E283="H"),$F283,IF(AND($D283="O",NOT($E283="H")),-$F283,IF($G283="O",$F283,IF(AND($E283="B",NOT($D283="O")),$F283/($G$1-1),IF($E283="X",$F283*AB283,0))))))</f>
        <v>0</v>
      </c>
      <c r="U283" s="153">
        <f>IF(AND($D283="V",$E283="H"),-$F283,IF(AND($D283="V",$E283="T"),$F283,0))</f>
        <v>0</v>
      </c>
      <c r="V283" s="152">
        <f>IF($G$1&lt;6,0,IF(AND($D283="V",$E283="H"),$F283,IF(AND($D283="V",NOT($E283="H")),-$F283,IF($G283="V",$F283,IF(AND($E283="B",NOT($D283="V")),$F283/($G$1-1),IF($E283="X",($F283*AC283)-#REF!,0))))))</f>
        <v>0</v>
      </c>
      <c r="W283" s="158">
        <f>IF(AND(D283="S",E283="H"),1,IF(AND(D283="B",E283="H"),2,IF(AND(D283="G",E283="A"),3,IF(AND(D283="G",E283="D"),4,IF(AND(D283="R",E283="A"),5,IF(AND(D283="R",E283="D"),6,IF(AND(D283="C",E283="A"),7,IF(AND(D283="C",E283="D"),8,IF(AND(D283="L",E283="A"),9,IF(AND(D283="L",E283="D"),10,IF(AND(D283="O",E283="A"),11,IF(AND(D283="O",E283="D"),12,IF(AND(D283="V",E283="A"),13,IF(AND(D283="V",E283="D"),14,0))))))))))))))</f>
        <v>0</v>
      </c>
      <c r="X283" s="159">
        <f>IF(NOT(SUMIF($W$6:$W283,1,$I$6:$I283)=0),(SUMIF($W$6:$W283,3,$F$6:$F283)-SUMIF($AE$6:$AE283,3,$F$6:$F283))/ABS(SUMIF($W$6:$W283,1,$I$6:$I283)),0)</f>
        <v>0</v>
      </c>
      <c r="Y283" s="159">
        <f>IF(NOT(SUMIF($W$6:$W283,1,$I$6:$I283)=0),(SUMIF($W$6:$W283,5,$F$6:$F283)-SUMIF($AE$6:$AE283,5,$F$6:$F283))/ABS(SUMIF($W$6:$W283,1,$I$6:$I283)),0)</f>
        <v>0</v>
      </c>
      <c r="Z283" s="159">
        <f>IF(NOT(SUMIF($W$6:$W283,1,$I$6:$I283)=0),(SUMIF($W$6:$W283,7,$F$6:$F283)-SUMIF($AE$6:$AE283,7,$F$6:$F283))/ABS(SUMIF($W$6:$W283,1,$I$6:$I283)),0)</f>
        <v>0</v>
      </c>
      <c r="AA283" s="159">
        <f>IF(NOT(SUMIF($W$6:$W283,1,$I$6:$I283)=0),(SUMIF($W$6:$W283,9,$F$6:$F283)-SUMIF($AE$6:$AE283,9,$F$6:$F283))/ABS(SUMIF($W$6:$W283,1,$I$6:$I283)),0)</f>
        <v>0</v>
      </c>
      <c r="AB283" s="159">
        <f>IF(NOT(SUMIF($W$6:$W283,1,$I$6:$I283)=0),(SUMIF($W$6:$W283,11,$F$6:$F283)-SUMIF($AE$6:$AE283,11,$F$6:$F283))/ABS(SUMIF($W$6:$W283,1,$I$6:$I283)),0)</f>
        <v>0</v>
      </c>
      <c r="AC283" s="159">
        <f>IF(NOT(SUMIF($W$6:$W283,1,$I$6:$I283)=0),(SUMIF($W$6:$W283,13,$F$6:$F283)-SUMIF($AE$6:$AE283,13,$F$6:$F283))/ABS(SUMIF($W$6:$W283,1,$I$6:$I283)),0)</f>
        <v>0</v>
      </c>
      <c r="AD283" s="159">
        <f>IF(SUM($W$6:$W283)+SUM($AE$6:$AE283)=0,0,1-X283-Y283-Z283-AA283-AB283-AC283)</f>
        <v>0</v>
      </c>
      <c r="AE283" s="160">
        <f>IF(AND($D283="S",$E283="T"),1,IF(AND($D283="B",$E283="A"),2,IF(AND($G283="G",$E283="A"),3,IF(AND($G283="G",$E283="D"),4,IF(AND($G283="R",$E283="A"),5,IF(AND($G283="R",$E283="D"),6,IF(AND($G283="C",$E283="A"),7,IF(AND($G283="C",$E283="D"),8,IF(AND($G283="L",$E283="A"),9,IF(AND($G283="L",$E283="D"),10,IF(AND($G283="O",$E283="A"),11,IF(AND($G283="O",$E283="D"),12,IF(AND($G283="V",$E283="A"),13,IF(AND($G283="V",$E283="D"),14,IF(AND($E283="A",$G283="B"),15,0)))))))))))))))</f>
        <v>0</v>
      </c>
      <c r="AF283" s="161">
        <f>IF(AND(D283="B",E283="H"),A283,IF(AND(G283="B",OR(E283="A",E283="D")),A283,0))</f>
        <v>0</v>
      </c>
    </row>
    <row r="284" ht="12.7" customHeight="1">
      <c r="A284" s="143">
        <f>IF($E284="H",-$F284,IF($E284="T",$F284,IF(AND($E284="A",$G284="B"),$F284,IF(AND(E284="D",G284="B"),F284*0.8,0))))</f>
        <v>0</v>
      </c>
      <c r="B284" s="144">
        <f>$B283-$A284</f>
        <v>0</v>
      </c>
      <c r="C284" s="144">
        <f>IF(OR($E284="Z",AND($E284="H",$D284="B")),$F284,IF(AND($D284="B",$E284="Ü"),-$F284,IF($E284="X",$F284*$AD284,IF(AND(E284="D",G284="B"),F284*0.2,IF(AND(D284="S",E284="H"),$F284*H284/100,0)))))</f>
        <v>0</v>
      </c>
      <c r="D284" s="145"/>
      <c r="E284" s="146"/>
      <c r="F284" s="147">
        <f>IF(AND(D284="G",E284="S"),ROUND(SUM($L$6:$L283)*H284/100,-2),IF(AND(D284="R",E284="S"),ROUND(SUM(N$6:N283)*H284/100,-2),IF(AND(D284="C",E284="S"),ROUND(SUM(P$6:P283)*H284/100,-2),IF(AND(D284="L",E284="S"),ROUND(SUM(R$6:R283)*H284/100,-2),IF(AND(D284="O",E284="S"),ROUND(SUM(T$6:T283)*H284/100,-2),IF(AND(D284="V",E284="S"),ROUND(SUM(V$6:V283)*H284/100,-2),IF(AND(D284="G",E284="Z"),ABS(ROUND(SUM(K$6:K283)*H284/100,-2)),IF(AND(D284="R",E284="Z"),ABS(ROUND(SUM(M$6:M283)*H284/100,-2)),IF(AND(D284="C",E284="Z"),ABS(ROUND(SUM(O$6:O283)*H284/100,-2)),IF(AND(D284="L",E284="Z"),ABS(ROUND(SUM(Q$6:Q283)*H284/100,-2)),IF(AND(D284="O",E284="Z"),ABS(ROUND(SUM(S$6:S283)*H284/100,-2)),IF(AND(D284="V",E284="Z"),ABS(ROUND(SUM(U$6:U283)*H284/100,-2)),IF(E284="X",ABS(ROUND(SUM(I$6:I283)*H284/100,-2)),IF(AND(D284="B",E284="H"),80000,0))))))))))))))</f>
        <v>0</v>
      </c>
      <c r="G284" s="148"/>
      <c r="H284" s="149">
        <f>IF(AND(E283="S"),H282,H283)</f>
        <v>5</v>
      </c>
      <c r="I284" s="144">
        <f>IF(AND($D284="S",$E284="H"),-$F284,IF(AND($D284="S",$E284="T"),$F284,0))</f>
        <v>0</v>
      </c>
      <c r="J284" s="150">
        <f>IF(AND($D284="S",OR($E284="Ü",$E284="T",$E284="A",$E284="D")),-$F284,IF(AND($G284="S",$E284="Ü"),$F284,IF(E284="S",$F284,IF(AND(D284="S",E284="H"),$F284*(100-H284)/100,IF(E284="X",-F284,0)))))</f>
        <v>0</v>
      </c>
      <c r="K284" s="151">
        <f>IF(AND($D284="G",$E284="H"),-$F284,IF(AND($D284="G",$E284="T"),$F284,0))</f>
        <v>0</v>
      </c>
      <c r="L284" s="152">
        <f>IF(AND($D284="G",$E284="H"),$F284,IF(AND($D284="G",NOT($E284="H")),-$F284,IF($G284="G",$F284,IF(AND($E284="B",NOT($D284="G")),$F284/($G$1-1),IF($E284="X",$F284*X284,0)))))</f>
        <v>0</v>
      </c>
      <c r="M284" s="153">
        <f>IF(AND($D284="R",$E284="H"),-$F284,IF(AND($D284="R",$E284="T"),$F284,0))</f>
        <v>0</v>
      </c>
      <c r="N284" s="152">
        <f>IF(AND($D284="R",$E284="H"),$F284,IF(AND($D284="R",NOT($E284="H")),-$F284,IF($G284="R",$F284,IF(AND($E284="B",NOT($D284="R")),$F284/($G$1-1),IF($E284="X",$F284*Y284,0)))))</f>
        <v>0</v>
      </c>
      <c r="O284" s="153">
        <f>IF(AND($D284="C",$E284="H"),-$F284,IF(AND($D284="C",$E284="T"),$F284,0))</f>
        <v>0</v>
      </c>
      <c r="P284" s="152">
        <f>IF($G$1&lt;3,0,IF(AND($D284="C",$E284="H"),$F284,IF(AND($D284="C",NOT($E284="H")),-$F284,IF($G284="C",$F284,IF(AND($E284="B",NOT($D284="C")),$F284/($G$1-1),IF($E284="X",$F284*Z284,0))))))</f>
        <v>0</v>
      </c>
      <c r="Q284" s="153">
        <f>IF(AND($D284="L",$E284="H"),-$F284,IF(AND($D284="L",$E284="T"),$F284,0))</f>
        <v>0</v>
      </c>
      <c r="R284" s="152">
        <f>IF($G$1&lt;4,0,IF(AND($D284="L",$E284="H"),$F284,IF(AND($D284="L",NOT($E284="H")),-$F284,IF($G284="L",$F284,IF(AND($E284="B",NOT($D284="L")),$F284/($G$1-1),IF($E284="X",$F284*AA284,0))))))</f>
        <v>0</v>
      </c>
      <c r="S284" s="153">
        <f>IF(AND($D284="O",$E284="H"),-$F284,IF(AND($D284="O",$E284="T"),$F284,0))</f>
        <v>0</v>
      </c>
      <c r="T284" s="152">
        <f>IF($G$1&lt;5,0,IF(AND($D284="O",$E284="H"),$F284,IF(AND($D284="O",NOT($E284="H")),-$F284,IF($G284="O",$F284,IF(AND($E284="B",NOT($D284="O")),$F284/($G$1-1),IF($E284="X",$F284*AB284,0))))))</f>
        <v>0</v>
      </c>
      <c r="U284" s="153">
        <f>IF(AND($D284="V",$E284="H"),-$F284,IF(AND($D284="V",$E284="T"),$F284,0))</f>
        <v>0</v>
      </c>
      <c r="V284" s="152">
        <f>IF($G$1&lt;6,0,IF(AND($D284="V",$E284="H"),$F284,IF(AND($D284="V",NOT($E284="H")),-$F284,IF($G284="V",$F284,IF(AND($E284="B",NOT($D284="V")),$F284/($G$1-1),IF($E284="X",($F284*AC284)-#REF!,0))))))</f>
        <v>0</v>
      </c>
      <c r="W284" s="154">
        <f>IF(AND(D284="S",E284="H"),1,IF(AND(D284="B",E284="H"),2,IF(AND(D284="G",E284="A"),3,IF(AND(D284="G",E284="D"),4,IF(AND(D284="R",E284="A"),5,IF(AND(D284="R",E284="D"),6,IF(AND(D284="C",E284="A"),7,IF(AND(D284="C",E284="D"),8,IF(AND(D284="L",E284="A"),9,IF(AND(D284="L",E284="D"),10,IF(AND(D284="O",E284="A"),11,IF(AND(D284="O",E284="D"),12,IF(AND(D284="V",E284="A"),13,IF(AND(D284="V",E284="D"),14,0))))))))))))))</f>
        <v>0</v>
      </c>
      <c r="X284" s="155">
        <f>IF(NOT(SUMIF($W$6:$W284,1,$I$6:$I284)=0),(SUMIF($W$6:$W284,3,$F$6:$F284)-SUMIF($AE$6:$AE284,3,$F$6:$F284))/ABS(SUMIF($W$6:$W284,1,$I$6:$I284)),0)</f>
        <v>0</v>
      </c>
      <c r="Y284" s="155">
        <f>IF(NOT(SUMIF($W$6:$W284,1,$I$6:$I284)=0),(SUMIF($W$6:$W284,5,$F$6:$F284)-SUMIF($AE$6:$AE284,5,$F$6:$F284))/ABS(SUMIF($W$6:$W284,1,$I$6:$I284)),0)</f>
        <v>0</v>
      </c>
      <c r="Z284" s="155">
        <f>IF(NOT(SUMIF($W$6:$W284,1,$I$6:$I284)=0),(SUMIF($W$6:$W284,7,$F$6:$F284)-SUMIF($AE$6:$AE284,7,$F$6:$F284))/ABS(SUMIF($W$6:$W284,1,$I$6:$I284)),0)</f>
        <v>0</v>
      </c>
      <c r="AA284" s="155">
        <f>IF(NOT(SUMIF($W$6:$W284,1,$I$6:$I284)=0),(SUMIF($W$6:$W284,9,$F$6:$F284)-SUMIF($AE$6:$AE284,9,$F$6:$F284))/ABS(SUMIF($W$6:$W284,1,$I$6:$I284)),0)</f>
        <v>0</v>
      </c>
      <c r="AB284" s="155">
        <f>IF(NOT(SUMIF($W$6:$W284,1,$I$6:$I284)=0),(SUMIF($W$6:$W284,11,$F$6:$F284)-SUMIF($AE$6:$AE284,11,$F$6:$F284))/ABS(SUMIF($W$6:$W284,1,$I$6:$I284)),0)</f>
        <v>0</v>
      </c>
      <c r="AC284" s="155">
        <f>IF(NOT(SUMIF($W$6:$W284,1,$I$6:$I284)=0),(SUMIF($W$6:$W284,13,$F$6:$F284)-SUMIF($AE$6:$AE284,13,$F$6:$F284))/ABS(SUMIF($W$6:$W284,1,$I$6:$I284)),0)</f>
        <v>0</v>
      </c>
      <c r="AD284" s="155">
        <f>IF(SUM($W$6:$W284)+SUM($AE$6:$AE284)=0,0,1-X284-Y284-Z284-AA284-AB284-AC284)</f>
        <v>0</v>
      </c>
      <c r="AE284" s="156">
        <f>IF(AND($D284="S",$E284="T"),1,IF(AND($D284="B",$E284="A"),2,IF(AND($G284="G",$E284="A"),3,IF(AND($G284="G",$E284="D"),4,IF(AND($G284="R",$E284="A"),5,IF(AND($G284="R",$E284="D"),6,IF(AND($G284="C",$E284="A"),7,IF(AND($G284="C",$E284="D"),8,IF(AND($G284="L",$E284="A"),9,IF(AND($G284="L",$E284="D"),10,IF(AND($G284="O",$E284="A"),11,IF(AND($G284="O",$E284="D"),12,IF(AND($G284="V",$E284="A"),13,IF(AND($G284="V",$E284="D"),14,IF(AND($E284="A",$G284="B"),15,0)))))))))))))))</f>
        <v>0</v>
      </c>
      <c r="AF284" s="157">
        <f>IF(AND(D284="B",E284="H"),A284,IF(AND(G284="B",OR(E284="A",E284="D")),A284,0))</f>
        <v>0</v>
      </c>
    </row>
    <row r="285" ht="12.7" customHeight="1">
      <c r="A285" s="143">
        <f>IF($E285="H",-$F285,IF($E285="T",$F285,IF(AND($E285="A",$G285="B"),$F285,IF(AND(E285="D",G285="B"),F285*0.8,0))))</f>
        <v>0</v>
      </c>
      <c r="B285" s="144">
        <f>$B284-$A285</f>
        <v>0</v>
      </c>
      <c r="C285" s="144">
        <f>IF(OR($E285="Z",AND($E285="H",$D285="B")),$F285,IF(AND($D285="B",$E285="Ü"),-$F285,IF($E285="X",$F285*$AD285,IF(AND(E285="D",G285="B"),F285*0.2,IF(AND(D285="S",E285="H"),$F285*H285/100,0)))))</f>
        <v>0</v>
      </c>
      <c r="D285" s="145"/>
      <c r="E285" s="146"/>
      <c r="F285" s="147">
        <f>IF(AND(D285="G",E285="S"),ROUND(SUM($L$6:$L284)*H285/100,-2),IF(AND(D285="R",E285="S"),ROUND(SUM(N$6:N284)*H285/100,-2),IF(AND(D285="C",E285="S"),ROUND(SUM(P$6:P284)*H285/100,-2),IF(AND(D285="L",E285="S"),ROUND(SUM(R$6:R284)*H285/100,-2),IF(AND(D285="O",E285="S"),ROUND(SUM(T$6:T284)*H285/100,-2),IF(AND(D285="V",E285="S"),ROUND(SUM(V$6:V284)*H285/100,-2),IF(AND(D285="G",E285="Z"),ABS(ROUND(SUM(K$6:K284)*H285/100,-2)),IF(AND(D285="R",E285="Z"),ABS(ROUND(SUM(M$6:M284)*H285/100,-2)),IF(AND(D285="C",E285="Z"),ABS(ROUND(SUM(O$6:O284)*H285/100,-2)),IF(AND(D285="L",E285="Z"),ABS(ROUND(SUM(Q$6:Q284)*H285/100,-2)),IF(AND(D285="O",E285="Z"),ABS(ROUND(SUM(S$6:S284)*H285/100,-2)),IF(AND(D285="V",E285="Z"),ABS(ROUND(SUM(U$6:U284)*H285/100,-2)),IF(E285="X",ABS(ROUND(SUM(I$6:I284)*H285/100,-2)),IF(AND(D285="B",E285="H"),80000,0))))))))))))))</f>
        <v>0</v>
      </c>
      <c r="G285" s="148"/>
      <c r="H285" s="149">
        <f>IF(AND(E284="S"),H283,H284)</f>
        <v>5</v>
      </c>
      <c r="I285" s="144">
        <f>IF(AND($D285="S",$E285="H"),-$F285,IF(AND($D285="S",$E285="T"),$F285,0))</f>
        <v>0</v>
      </c>
      <c r="J285" s="150">
        <f>IF(AND($D285="S",OR($E285="Ü",$E285="T",$E285="A",$E285="D")),-$F285,IF(AND($G285="S",$E285="Ü"),$F285,IF(E285="S",$F285,IF(AND(D285="S",E285="H"),$F285*(100-H285)/100,IF(E285="X",-F285,0)))))</f>
        <v>0</v>
      </c>
      <c r="K285" s="151">
        <f>IF(AND($D285="G",$E285="H"),-$F285,IF(AND($D285="G",$E285="T"),$F285,0))</f>
        <v>0</v>
      </c>
      <c r="L285" s="152">
        <f>IF(AND($D285="G",$E285="H"),$F285,IF(AND($D285="G",NOT($E285="H")),-$F285,IF($G285="G",$F285,IF(AND($E285="B",NOT($D285="G")),$F285/($G$1-1),IF($E285="X",$F285*X285,0)))))</f>
        <v>0</v>
      </c>
      <c r="M285" s="153">
        <f>IF(AND($D285="R",$E285="H"),-$F285,IF(AND($D285="R",$E285="T"),$F285,0))</f>
        <v>0</v>
      </c>
      <c r="N285" s="152">
        <f>IF(AND($D285="R",$E285="H"),$F285,IF(AND($D285="R",NOT($E285="H")),-$F285,IF($G285="R",$F285,IF(AND($E285="B",NOT($D285="R")),$F285/($G$1-1),IF($E285="X",$F285*Y285,0)))))</f>
        <v>0</v>
      </c>
      <c r="O285" s="153">
        <f>IF(AND($D285="C",$E285="H"),-$F285,IF(AND($D285="C",$E285="T"),$F285,0))</f>
        <v>0</v>
      </c>
      <c r="P285" s="152">
        <f>IF($G$1&lt;3,0,IF(AND($D285="C",$E285="H"),$F285,IF(AND($D285="C",NOT($E285="H")),-$F285,IF($G285="C",$F285,IF(AND($E285="B",NOT($D285="C")),$F285/($G$1-1),IF($E285="X",$F285*Z285,0))))))</f>
        <v>0</v>
      </c>
      <c r="Q285" s="153">
        <f>IF(AND($D285="L",$E285="H"),-$F285,IF(AND($D285="L",$E285="T"),$F285,0))</f>
        <v>0</v>
      </c>
      <c r="R285" s="152">
        <f>IF($G$1&lt;4,0,IF(AND($D285="L",$E285="H"),$F285,IF(AND($D285="L",NOT($E285="H")),-$F285,IF($G285="L",$F285,IF(AND($E285="B",NOT($D285="L")),$F285/($G$1-1),IF($E285="X",$F285*AA285,0))))))</f>
        <v>0</v>
      </c>
      <c r="S285" s="153">
        <f>IF(AND($D285="O",$E285="H"),-$F285,IF(AND($D285="O",$E285="T"),$F285,0))</f>
        <v>0</v>
      </c>
      <c r="T285" s="152">
        <f>IF($G$1&lt;5,0,IF(AND($D285="O",$E285="H"),$F285,IF(AND($D285="O",NOT($E285="H")),-$F285,IF($G285="O",$F285,IF(AND($E285="B",NOT($D285="O")),$F285/($G$1-1),IF($E285="X",$F285*AB285,0))))))</f>
        <v>0</v>
      </c>
      <c r="U285" s="153">
        <f>IF(AND($D285="V",$E285="H"),-$F285,IF(AND($D285="V",$E285="T"),$F285,0))</f>
        <v>0</v>
      </c>
      <c r="V285" s="152">
        <f>IF($G$1&lt;6,0,IF(AND($D285="V",$E285="H"),$F285,IF(AND($D285="V",NOT($E285="H")),-$F285,IF($G285="V",$F285,IF(AND($E285="B",NOT($D285="V")),$F285/($G$1-1),IF($E285="X",($F285*AC285)-#REF!,0))))))</f>
        <v>0</v>
      </c>
      <c r="W285" s="158">
        <f>IF(AND(D285="S",E285="H"),1,IF(AND(D285="B",E285="H"),2,IF(AND(D285="G",E285="A"),3,IF(AND(D285="G",E285="D"),4,IF(AND(D285="R",E285="A"),5,IF(AND(D285="R",E285="D"),6,IF(AND(D285="C",E285="A"),7,IF(AND(D285="C",E285="D"),8,IF(AND(D285="L",E285="A"),9,IF(AND(D285="L",E285="D"),10,IF(AND(D285="O",E285="A"),11,IF(AND(D285="O",E285="D"),12,IF(AND(D285="V",E285="A"),13,IF(AND(D285="V",E285="D"),14,0))))))))))))))</f>
        <v>0</v>
      </c>
      <c r="X285" s="159">
        <f>IF(NOT(SUMIF($W$6:$W285,1,$I$6:$I285)=0),(SUMIF($W$6:$W285,3,$F$6:$F285)-SUMIF($AE$6:$AE285,3,$F$6:$F285))/ABS(SUMIF($W$6:$W285,1,$I$6:$I285)),0)</f>
        <v>0</v>
      </c>
      <c r="Y285" s="159">
        <f>IF(NOT(SUMIF($W$6:$W285,1,$I$6:$I285)=0),(SUMIF($W$6:$W285,5,$F$6:$F285)-SUMIF($AE$6:$AE285,5,$F$6:$F285))/ABS(SUMIF($W$6:$W285,1,$I$6:$I285)),0)</f>
        <v>0</v>
      </c>
      <c r="Z285" s="159">
        <f>IF(NOT(SUMIF($W$6:$W285,1,$I$6:$I285)=0),(SUMIF($W$6:$W285,7,$F$6:$F285)-SUMIF($AE$6:$AE285,7,$F$6:$F285))/ABS(SUMIF($W$6:$W285,1,$I$6:$I285)),0)</f>
        <v>0</v>
      </c>
      <c r="AA285" s="159">
        <f>IF(NOT(SUMIF($W$6:$W285,1,$I$6:$I285)=0),(SUMIF($W$6:$W285,9,$F$6:$F285)-SUMIF($AE$6:$AE285,9,$F$6:$F285))/ABS(SUMIF($W$6:$W285,1,$I$6:$I285)),0)</f>
        <v>0</v>
      </c>
      <c r="AB285" s="159">
        <f>IF(NOT(SUMIF($W$6:$W285,1,$I$6:$I285)=0),(SUMIF($W$6:$W285,11,$F$6:$F285)-SUMIF($AE$6:$AE285,11,$F$6:$F285))/ABS(SUMIF($W$6:$W285,1,$I$6:$I285)),0)</f>
        <v>0</v>
      </c>
      <c r="AC285" s="159">
        <f>IF(NOT(SUMIF($W$6:$W285,1,$I$6:$I285)=0),(SUMIF($W$6:$W285,13,$F$6:$F285)-SUMIF($AE$6:$AE285,13,$F$6:$F285))/ABS(SUMIF($W$6:$W285,1,$I$6:$I285)),0)</f>
        <v>0</v>
      </c>
      <c r="AD285" s="159">
        <f>IF(SUM($W$6:$W285)+SUM($AE$6:$AE285)=0,0,1-X285-Y285-Z285-AA285-AB285-AC285)</f>
        <v>0</v>
      </c>
      <c r="AE285" s="160">
        <f>IF(AND($D285="S",$E285="T"),1,IF(AND($D285="B",$E285="A"),2,IF(AND($G285="G",$E285="A"),3,IF(AND($G285="G",$E285="D"),4,IF(AND($G285="R",$E285="A"),5,IF(AND($G285="R",$E285="D"),6,IF(AND($G285="C",$E285="A"),7,IF(AND($G285="C",$E285="D"),8,IF(AND($G285="L",$E285="A"),9,IF(AND($G285="L",$E285="D"),10,IF(AND($G285="O",$E285="A"),11,IF(AND($G285="O",$E285="D"),12,IF(AND($G285="V",$E285="A"),13,IF(AND($G285="V",$E285="D"),14,IF(AND($E285="A",$G285="B"),15,0)))))))))))))))</f>
        <v>0</v>
      </c>
      <c r="AF285" s="161">
        <f>IF(AND(D285="B",E285="H"),A285,IF(AND(G285="B",OR(E285="A",E285="D")),A285,0))</f>
        <v>0</v>
      </c>
    </row>
    <row r="286" ht="12.7" customHeight="1">
      <c r="A286" s="143">
        <f>IF($E286="H",-$F286,IF($E286="T",$F286,IF(AND($E286="A",$G286="B"),$F286,IF(AND(E286="D",G286="B"),F286*0.8,0))))</f>
        <v>0</v>
      </c>
      <c r="B286" s="144">
        <f>$B285-$A286</f>
        <v>0</v>
      </c>
      <c r="C286" s="144">
        <f>IF(OR($E286="Z",AND($E286="H",$D286="B")),$F286,IF(AND($D286="B",$E286="Ü"),-$F286,IF($E286="X",$F286*$AD286,IF(AND(E286="D",G286="B"),F286*0.2,IF(AND(D286="S",E286="H"),$F286*H286/100,0)))))</f>
        <v>0</v>
      </c>
      <c r="D286" s="145"/>
      <c r="E286" s="146"/>
      <c r="F286" s="147">
        <f>IF(AND(D286="G",E286="S"),ROUND(SUM($L$6:$L285)*H286/100,-2),IF(AND(D286="R",E286="S"),ROUND(SUM(N$6:N285)*H286/100,-2),IF(AND(D286="C",E286="S"),ROUND(SUM(P$6:P285)*H286/100,-2),IF(AND(D286="L",E286="S"),ROUND(SUM(R$6:R285)*H286/100,-2),IF(AND(D286="O",E286="S"),ROUND(SUM(T$6:T285)*H286/100,-2),IF(AND(D286="V",E286="S"),ROUND(SUM(V$6:V285)*H286/100,-2),IF(AND(D286="G",E286="Z"),ABS(ROUND(SUM(K$6:K285)*H286/100,-2)),IF(AND(D286="R",E286="Z"),ABS(ROUND(SUM(M$6:M285)*H286/100,-2)),IF(AND(D286="C",E286="Z"),ABS(ROUND(SUM(O$6:O285)*H286/100,-2)),IF(AND(D286="L",E286="Z"),ABS(ROUND(SUM(Q$6:Q285)*H286/100,-2)),IF(AND(D286="O",E286="Z"),ABS(ROUND(SUM(S$6:S285)*H286/100,-2)),IF(AND(D286="V",E286="Z"),ABS(ROUND(SUM(U$6:U285)*H286/100,-2)),IF(E286="X",ABS(ROUND(SUM(I$6:I285)*H286/100,-2)),IF(AND(D286="B",E286="H"),80000,0))))))))))))))</f>
        <v>0</v>
      </c>
      <c r="G286" s="148"/>
      <c r="H286" s="149">
        <f>IF(AND(E285="S"),H284,H285)</f>
        <v>5</v>
      </c>
      <c r="I286" s="144">
        <f>IF(AND($D286="S",$E286="H"),-$F286,IF(AND($D286="S",$E286="T"),$F286,0))</f>
        <v>0</v>
      </c>
      <c r="J286" s="150">
        <f>IF(AND($D286="S",OR($E286="Ü",$E286="T",$E286="A",$E286="D")),-$F286,IF(AND($G286="S",$E286="Ü"),$F286,IF(E286="S",$F286,IF(AND(D286="S",E286="H"),$F286*(100-H286)/100,IF(E286="X",-F286,0)))))</f>
        <v>0</v>
      </c>
      <c r="K286" s="151">
        <f>IF(AND($D286="G",$E286="H"),-$F286,IF(AND($D286="G",$E286="T"),$F286,0))</f>
        <v>0</v>
      </c>
      <c r="L286" s="152">
        <f>IF(AND($D286="G",$E286="H"),$F286,IF(AND($D286="G",NOT($E286="H")),-$F286,IF($G286="G",$F286,IF(AND($E286="B",NOT($D286="G")),$F286/($G$1-1),IF($E286="X",$F286*X286,0)))))</f>
        <v>0</v>
      </c>
      <c r="M286" s="153">
        <f>IF(AND($D286="R",$E286="H"),-$F286,IF(AND($D286="R",$E286="T"),$F286,0))</f>
        <v>0</v>
      </c>
      <c r="N286" s="152">
        <f>IF(AND($D286="R",$E286="H"),$F286,IF(AND($D286="R",NOT($E286="H")),-$F286,IF($G286="R",$F286,IF(AND($E286="B",NOT($D286="R")),$F286/($G$1-1),IF($E286="X",$F286*Y286,0)))))</f>
        <v>0</v>
      </c>
      <c r="O286" s="153">
        <f>IF(AND($D286="C",$E286="H"),-$F286,IF(AND($D286="C",$E286="T"),$F286,0))</f>
        <v>0</v>
      </c>
      <c r="P286" s="152">
        <f>IF($G$1&lt;3,0,IF(AND($D286="C",$E286="H"),$F286,IF(AND($D286="C",NOT($E286="H")),-$F286,IF($G286="C",$F286,IF(AND($E286="B",NOT($D286="C")),$F286/($G$1-1),IF($E286="X",$F286*Z286,0))))))</f>
        <v>0</v>
      </c>
      <c r="Q286" s="153">
        <f>IF(AND($D286="L",$E286="H"),-$F286,IF(AND($D286="L",$E286="T"),$F286,0))</f>
        <v>0</v>
      </c>
      <c r="R286" s="152">
        <f>IF($G$1&lt;4,0,IF(AND($D286="L",$E286="H"),$F286,IF(AND($D286="L",NOT($E286="H")),-$F286,IF($G286="L",$F286,IF(AND($E286="B",NOT($D286="L")),$F286/($G$1-1),IF($E286="X",$F286*AA286,0))))))</f>
        <v>0</v>
      </c>
      <c r="S286" s="153">
        <f>IF(AND($D286="O",$E286="H"),-$F286,IF(AND($D286="O",$E286="T"),$F286,0))</f>
        <v>0</v>
      </c>
      <c r="T286" s="152">
        <f>IF($G$1&lt;5,0,IF(AND($D286="O",$E286="H"),$F286,IF(AND($D286="O",NOT($E286="H")),-$F286,IF($G286="O",$F286,IF(AND($E286="B",NOT($D286="O")),$F286/($G$1-1),IF($E286="X",$F286*AB286,0))))))</f>
        <v>0</v>
      </c>
      <c r="U286" s="153">
        <f>IF(AND($D286="V",$E286="H"),-$F286,IF(AND($D286="V",$E286="T"),$F286,0))</f>
        <v>0</v>
      </c>
      <c r="V286" s="152">
        <f>IF($G$1&lt;6,0,IF(AND($D286="V",$E286="H"),$F286,IF(AND($D286="V",NOT($E286="H")),-$F286,IF($G286="V",$F286,IF(AND($E286="B",NOT($D286="V")),$F286/($G$1-1),IF($E286="X",($F286*AC286)-#REF!,0))))))</f>
        <v>0</v>
      </c>
      <c r="W286" s="154">
        <f>IF(AND(D286="S",E286="H"),1,IF(AND(D286="B",E286="H"),2,IF(AND(D286="G",E286="A"),3,IF(AND(D286="G",E286="D"),4,IF(AND(D286="R",E286="A"),5,IF(AND(D286="R",E286="D"),6,IF(AND(D286="C",E286="A"),7,IF(AND(D286="C",E286="D"),8,IF(AND(D286="L",E286="A"),9,IF(AND(D286="L",E286="D"),10,IF(AND(D286="O",E286="A"),11,IF(AND(D286="O",E286="D"),12,IF(AND(D286="V",E286="A"),13,IF(AND(D286="V",E286="D"),14,0))))))))))))))</f>
        <v>0</v>
      </c>
      <c r="X286" s="155">
        <f>IF(NOT(SUMIF($W$6:$W286,1,$I$6:$I286)=0),(SUMIF($W$6:$W286,3,$F$6:$F286)-SUMIF($AE$6:$AE286,3,$F$6:$F286))/ABS(SUMIF($W$6:$W286,1,$I$6:$I286)),0)</f>
        <v>0</v>
      </c>
      <c r="Y286" s="155">
        <f>IF(NOT(SUMIF($W$6:$W286,1,$I$6:$I286)=0),(SUMIF($W$6:$W286,5,$F$6:$F286)-SUMIF($AE$6:$AE286,5,$F$6:$F286))/ABS(SUMIF($W$6:$W286,1,$I$6:$I286)),0)</f>
        <v>0</v>
      </c>
      <c r="Z286" s="155">
        <f>IF(NOT(SUMIF($W$6:$W286,1,$I$6:$I286)=0),(SUMIF($W$6:$W286,7,$F$6:$F286)-SUMIF($AE$6:$AE286,7,$F$6:$F286))/ABS(SUMIF($W$6:$W286,1,$I$6:$I286)),0)</f>
        <v>0</v>
      </c>
      <c r="AA286" s="155">
        <f>IF(NOT(SUMIF($W$6:$W286,1,$I$6:$I286)=0),(SUMIF($W$6:$W286,9,$F$6:$F286)-SUMIF($AE$6:$AE286,9,$F$6:$F286))/ABS(SUMIF($W$6:$W286,1,$I$6:$I286)),0)</f>
        <v>0</v>
      </c>
      <c r="AB286" s="155">
        <f>IF(NOT(SUMIF($W$6:$W286,1,$I$6:$I286)=0),(SUMIF($W$6:$W286,11,$F$6:$F286)-SUMIF($AE$6:$AE286,11,$F$6:$F286))/ABS(SUMIF($W$6:$W286,1,$I$6:$I286)),0)</f>
        <v>0</v>
      </c>
      <c r="AC286" s="155">
        <f>IF(NOT(SUMIF($W$6:$W286,1,$I$6:$I286)=0),(SUMIF($W$6:$W286,13,$F$6:$F286)-SUMIF($AE$6:$AE286,13,$F$6:$F286))/ABS(SUMIF($W$6:$W286,1,$I$6:$I286)),0)</f>
        <v>0</v>
      </c>
      <c r="AD286" s="155">
        <f>IF(SUM($W$6:$W286)+SUM($AE$6:$AE286)=0,0,1-X286-Y286-Z286-AA286-AB286-AC286)</f>
        <v>0</v>
      </c>
      <c r="AE286" s="156">
        <f>IF(AND($D286="S",$E286="T"),1,IF(AND($D286="B",$E286="A"),2,IF(AND($G286="G",$E286="A"),3,IF(AND($G286="G",$E286="D"),4,IF(AND($G286="R",$E286="A"),5,IF(AND($G286="R",$E286="D"),6,IF(AND($G286="C",$E286="A"),7,IF(AND($G286="C",$E286="D"),8,IF(AND($G286="L",$E286="A"),9,IF(AND($G286="L",$E286="D"),10,IF(AND($G286="O",$E286="A"),11,IF(AND($G286="O",$E286="D"),12,IF(AND($G286="V",$E286="A"),13,IF(AND($G286="V",$E286="D"),14,IF(AND($E286="A",$G286="B"),15,0)))))))))))))))</f>
        <v>0</v>
      </c>
      <c r="AF286" s="157">
        <f>IF(AND(D286="B",E286="H"),A286,IF(AND(G286="B",OR(E286="A",E286="D")),A286,0))</f>
        <v>0</v>
      </c>
    </row>
    <row r="287" ht="12.7" customHeight="1">
      <c r="A287" s="143">
        <f>IF($E287="H",-$F287,IF($E287="T",$F287,IF(AND($E287="A",$G287="B"),$F287,IF(AND(E287="D",G287="B"),F287*0.8,0))))</f>
        <v>0</v>
      </c>
      <c r="B287" s="144">
        <f>$B286-$A287</f>
        <v>0</v>
      </c>
      <c r="C287" s="144">
        <f>IF(OR($E287="Z",AND($E287="H",$D287="B")),$F287,IF(AND($D287="B",$E287="Ü"),-$F287,IF($E287="X",$F287*$AD287,IF(AND(E287="D",G287="B"),F287*0.2,IF(AND(D287="S",E287="H"),$F287*H287/100,0)))))</f>
        <v>0</v>
      </c>
      <c r="D287" s="145"/>
      <c r="E287" s="146"/>
      <c r="F287" s="147">
        <f>IF(AND(D287="G",E287="S"),ROUND(SUM($L$6:$L286)*H287/100,-2),IF(AND(D287="R",E287="S"),ROUND(SUM(N$6:N286)*H287/100,-2),IF(AND(D287="C",E287="S"),ROUND(SUM(P$6:P286)*H287/100,-2),IF(AND(D287="L",E287="S"),ROUND(SUM(R$6:R286)*H287/100,-2),IF(AND(D287="O",E287="S"),ROUND(SUM(T$6:T286)*H287/100,-2),IF(AND(D287="V",E287="S"),ROUND(SUM(V$6:V286)*H287/100,-2),IF(AND(D287="G",E287="Z"),ABS(ROUND(SUM(K$6:K286)*H287/100,-2)),IF(AND(D287="R",E287="Z"),ABS(ROUND(SUM(M$6:M286)*H287/100,-2)),IF(AND(D287="C",E287="Z"),ABS(ROUND(SUM(O$6:O286)*H287/100,-2)),IF(AND(D287="L",E287="Z"),ABS(ROUND(SUM(Q$6:Q286)*H287/100,-2)),IF(AND(D287="O",E287="Z"),ABS(ROUND(SUM(S$6:S286)*H287/100,-2)),IF(AND(D287="V",E287="Z"),ABS(ROUND(SUM(U$6:U286)*H287/100,-2)),IF(E287="X",ABS(ROUND(SUM(I$6:I286)*H287/100,-2)),IF(AND(D287="B",E287="H"),80000,0))))))))))))))</f>
        <v>0</v>
      </c>
      <c r="G287" s="148"/>
      <c r="H287" s="149">
        <f>IF(AND(E286="S"),H285,H286)</f>
        <v>5</v>
      </c>
      <c r="I287" s="144">
        <f>IF(AND($D287="S",$E287="H"),-$F287,IF(AND($D287="S",$E287="T"),$F287,0))</f>
        <v>0</v>
      </c>
      <c r="J287" s="150">
        <f>IF(AND($D287="S",OR($E287="Ü",$E287="T",$E287="A",$E287="D")),-$F287,IF(AND($G287="S",$E287="Ü"),$F287,IF(E287="S",$F287,IF(AND(D287="S",E287="H"),$F287*(100-H287)/100,IF(E287="X",-F287,0)))))</f>
        <v>0</v>
      </c>
      <c r="K287" s="151">
        <f>IF(AND($D287="G",$E287="H"),-$F287,IF(AND($D287="G",$E287="T"),$F287,0))</f>
        <v>0</v>
      </c>
      <c r="L287" s="152">
        <f>IF(AND($D287="G",$E287="H"),$F287,IF(AND($D287="G",NOT($E287="H")),-$F287,IF($G287="G",$F287,IF(AND($E287="B",NOT($D287="G")),$F287/($G$1-1),IF($E287="X",$F287*X287,0)))))</f>
        <v>0</v>
      </c>
      <c r="M287" s="153">
        <f>IF(AND($D287="R",$E287="H"),-$F287,IF(AND($D287="R",$E287="T"),$F287,0))</f>
        <v>0</v>
      </c>
      <c r="N287" s="152">
        <f>IF(AND($D287="R",$E287="H"),$F287,IF(AND($D287="R",NOT($E287="H")),-$F287,IF($G287="R",$F287,IF(AND($E287="B",NOT($D287="R")),$F287/($G$1-1),IF($E287="X",$F287*Y287,0)))))</f>
        <v>0</v>
      </c>
      <c r="O287" s="153">
        <f>IF(AND($D287="C",$E287="H"),-$F287,IF(AND($D287="C",$E287="T"),$F287,0))</f>
        <v>0</v>
      </c>
      <c r="P287" s="152">
        <f>IF($G$1&lt;3,0,IF(AND($D287="C",$E287="H"),$F287,IF(AND($D287="C",NOT($E287="H")),-$F287,IF($G287="C",$F287,IF(AND($E287="B",NOT($D287="C")),$F287/($G$1-1),IF($E287="X",$F287*Z287,0))))))</f>
        <v>0</v>
      </c>
      <c r="Q287" s="153">
        <f>IF(AND($D287="L",$E287="H"),-$F287,IF(AND($D287="L",$E287="T"),$F287,0))</f>
        <v>0</v>
      </c>
      <c r="R287" s="152">
        <f>IF($G$1&lt;4,0,IF(AND($D287="L",$E287="H"),$F287,IF(AND($D287="L",NOT($E287="H")),-$F287,IF($G287="L",$F287,IF(AND($E287="B",NOT($D287="L")),$F287/($G$1-1),IF($E287="X",$F287*AA287,0))))))</f>
        <v>0</v>
      </c>
      <c r="S287" s="153">
        <f>IF(AND($D287="O",$E287="H"),-$F287,IF(AND($D287="O",$E287="T"),$F287,0))</f>
        <v>0</v>
      </c>
      <c r="T287" s="152">
        <f>IF($G$1&lt;5,0,IF(AND($D287="O",$E287="H"),$F287,IF(AND($D287="O",NOT($E287="H")),-$F287,IF($G287="O",$F287,IF(AND($E287="B",NOT($D287="O")),$F287/($G$1-1),IF($E287="X",$F287*AB287,0))))))</f>
        <v>0</v>
      </c>
      <c r="U287" s="153">
        <f>IF(AND($D287="V",$E287="H"),-$F287,IF(AND($D287="V",$E287="T"),$F287,0))</f>
        <v>0</v>
      </c>
      <c r="V287" s="152">
        <f>IF($G$1&lt;6,0,IF(AND($D287="V",$E287="H"),$F287,IF(AND($D287="V",NOT($E287="H")),-$F287,IF($G287="V",$F287,IF(AND($E287="B",NOT($D287="V")),$F287/($G$1-1),IF($E287="X",($F287*AC287)-#REF!,0))))))</f>
        <v>0</v>
      </c>
      <c r="W287" s="158">
        <f>IF(AND(D287="S",E287="H"),1,IF(AND(D287="B",E287="H"),2,IF(AND(D287="G",E287="A"),3,IF(AND(D287="G",E287="D"),4,IF(AND(D287="R",E287="A"),5,IF(AND(D287="R",E287="D"),6,IF(AND(D287="C",E287="A"),7,IF(AND(D287="C",E287="D"),8,IF(AND(D287="L",E287="A"),9,IF(AND(D287="L",E287="D"),10,IF(AND(D287="O",E287="A"),11,IF(AND(D287="O",E287="D"),12,IF(AND(D287="V",E287="A"),13,IF(AND(D287="V",E287="D"),14,0))))))))))))))</f>
        <v>0</v>
      </c>
      <c r="X287" s="159">
        <f>IF(NOT(SUMIF($W$6:$W287,1,$I$6:$I287)=0),(SUMIF($W$6:$W287,3,$F$6:$F287)-SUMIF($AE$6:$AE287,3,$F$6:$F287))/ABS(SUMIF($W$6:$W287,1,$I$6:$I287)),0)</f>
        <v>0</v>
      </c>
      <c r="Y287" s="159">
        <f>IF(NOT(SUMIF($W$6:$W287,1,$I$6:$I287)=0),(SUMIF($W$6:$W287,5,$F$6:$F287)-SUMIF($AE$6:$AE287,5,$F$6:$F287))/ABS(SUMIF($W$6:$W287,1,$I$6:$I287)),0)</f>
        <v>0</v>
      </c>
      <c r="Z287" s="159">
        <f>IF(NOT(SUMIF($W$6:$W287,1,$I$6:$I287)=0),(SUMIF($W$6:$W287,7,$F$6:$F287)-SUMIF($AE$6:$AE287,7,$F$6:$F287))/ABS(SUMIF($W$6:$W287,1,$I$6:$I287)),0)</f>
        <v>0</v>
      </c>
      <c r="AA287" s="159">
        <f>IF(NOT(SUMIF($W$6:$W287,1,$I$6:$I287)=0),(SUMIF($W$6:$W287,9,$F$6:$F287)-SUMIF($AE$6:$AE287,9,$F$6:$F287))/ABS(SUMIF($W$6:$W287,1,$I$6:$I287)),0)</f>
        <v>0</v>
      </c>
      <c r="AB287" s="159">
        <f>IF(NOT(SUMIF($W$6:$W287,1,$I$6:$I287)=0),(SUMIF($W$6:$W287,11,$F$6:$F287)-SUMIF($AE$6:$AE287,11,$F$6:$F287))/ABS(SUMIF($W$6:$W287,1,$I$6:$I287)),0)</f>
        <v>0</v>
      </c>
      <c r="AC287" s="159">
        <f>IF(NOT(SUMIF($W$6:$W287,1,$I$6:$I287)=0),(SUMIF($W$6:$W287,13,$F$6:$F287)-SUMIF($AE$6:$AE287,13,$F$6:$F287))/ABS(SUMIF($W$6:$W287,1,$I$6:$I287)),0)</f>
        <v>0</v>
      </c>
      <c r="AD287" s="159">
        <f>IF(SUM($W$6:$W287)+SUM($AE$6:$AE287)=0,0,1-X287-Y287-Z287-AA287-AB287-AC287)</f>
        <v>0</v>
      </c>
      <c r="AE287" s="160">
        <f>IF(AND($D287="S",$E287="T"),1,IF(AND($D287="B",$E287="A"),2,IF(AND($G287="G",$E287="A"),3,IF(AND($G287="G",$E287="D"),4,IF(AND($G287="R",$E287="A"),5,IF(AND($G287="R",$E287="D"),6,IF(AND($G287="C",$E287="A"),7,IF(AND($G287="C",$E287="D"),8,IF(AND($G287="L",$E287="A"),9,IF(AND($G287="L",$E287="D"),10,IF(AND($G287="O",$E287="A"),11,IF(AND($G287="O",$E287="D"),12,IF(AND($G287="V",$E287="A"),13,IF(AND($G287="V",$E287="D"),14,IF(AND($E287="A",$G287="B"),15,0)))))))))))))))</f>
        <v>0</v>
      </c>
      <c r="AF287" s="161">
        <f>IF(AND(D287="B",E287="H"),A287,IF(AND(G287="B",OR(E287="A",E287="D")),A287,0))</f>
        <v>0</v>
      </c>
    </row>
    <row r="288" ht="12.7" customHeight="1">
      <c r="A288" s="143">
        <f>IF($E288="H",-$F288,IF($E288="T",$F288,IF(AND($E288="A",$G288="B"),$F288,IF(AND(E288="D",G288="B"),F288*0.8,0))))</f>
        <v>0</v>
      </c>
      <c r="B288" s="144">
        <f>$B287-$A288</f>
        <v>0</v>
      </c>
      <c r="C288" s="144">
        <f>IF(OR($E288="Z",AND($E288="H",$D288="B")),$F288,IF(AND($D288="B",$E288="Ü"),-$F288,IF($E288="X",$F288*$AD288,IF(AND(E288="D",G288="B"),F288*0.2,IF(AND(D288="S",E288="H"),$F288*H288/100,0)))))</f>
        <v>0</v>
      </c>
      <c r="D288" s="145"/>
      <c r="E288" s="146"/>
      <c r="F288" s="147">
        <f>IF(AND(D288="G",E288="S"),ROUND(SUM($L$6:$L287)*H288/100,-2),IF(AND(D288="R",E288="S"),ROUND(SUM(N$6:N287)*H288/100,-2),IF(AND(D288="C",E288="S"),ROUND(SUM(P$6:P287)*H288/100,-2),IF(AND(D288="L",E288="S"),ROUND(SUM(R$6:R287)*H288/100,-2),IF(AND(D288="O",E288="S"),ROUND(SUM(T$6:T287)*H288/100,-2),IF(AND(D288="V",E288="S"),ROUND(SUM(V$6:V287)*H288/100,-2),IF(AND(D288="G",E288="Z"),ABS(ROUND(SUM(K$6:K287)*H288/100,-2)),IF(AND(D288="R",E288="Z"),ABS(ROUND(SUM(M$6:M287)*H288/100,-2)),IF(AND(D288="C",E288="Z"),ABS(ROUND(SUM(O$6:O287)*H288/100,-2)),IF(AND(D288="L",E288="Z"),ABS(ROUND(SUM(Q$6:Q287)*H288/100,-2)),IF(AND(D288="O",E288="Z"),ABS(ROUND(SUM(S$6:S287)*H288/100,-2)),IF(AND(D288="V",E288="Z"),ABS(ROUND(SUM(U$6:U287)*H288/100,-2)),IF(E288="X",ABS(ROUND(SUM(I$6:I287)*H288/100,-2)),IF(AND(D288="B",E288="H"),80000,0))))))))))))))</f>
        <v>0</v>
      </c>
      <c r="G288" s="148"/>
      <c r="H288" s="149">
        <f>IF(AND(E287="S"),H286,H287)</f>
        <v>5</v>
      </c>
      <c r="I288" s="144">
        <f>IF(AND($D288="S",$E288="H"),-$F288,IF(AND($D288="S",$E288="T"),$F288,0))</f>
        <v>0</v>
      </c>
      <c r="J288" s="150">
        <f>IF(AND($D288="S",OR($E288="Ü",$E288="T",$E288="A",$E288="D")),-$F288,IF(AND($G288="S",$E288="Ü"),$F288,IF(E288="S",$F288,IF(AND(D288="S",E288="H"),$F288*(100-H288)/100,IF(E288="X",-F288,0)))))</f>
        <v>0</v>
      </c>
      <c r="K288" s="151">
        <f>IF(AND($D288="G",$E288="H"),-$F288,IF(AND($D288="G",$E288="T"),$F288,0))</f>
        <v>0</v>
      </c>
      <c r="L288" s="152">
        <f>IF(AND($D288="G",$E288="H"),$F288,IF(AND($D288="G",NOT($E288="H")),-$F288,IF($G288="G",$F288,IF(AND($E288="B",NOT($D288="G")),$F288/($G$1-1),IF($E288="X",$F288*X288,0)))))</f>
        <v>0</v>
      </c>
      <c r="M288" s="153">
        <f>IF(AND($D288="R",$E288="H"),-$F288,IF(AND($D288="R",$E288="T"),$F288,0))</f>
        <v>0</v>
      </c>
      <c r="N288" s="152">
        <f>IF(AND($D288="R",$E288="H"),$F288,IF(AND($D288="R",NOT($E288="H")),-$F288,IF($G288="R",$F288,IF(AND($E288="B",NOT($D288="R")),$F288/($G$1-1),IF($E288="X",$F288*Y288,0)))))</f>
        <v>0</v>
      </c>
      <c r="O288" s="153">
        <f>IF(AND($D288="C",$E288="H"),-$F288,IF(AND($D288="C",$E288="T"),$F288,0))</f>
        <v>0</v>
      </c>
      <c r="P288" s="152">
        <f>IF($G$1&lt;3,0,IF(AND($D288="C",$E288="H"),$F288,IF(AND($D288="C",NOT($E288="H")),-$F288,IF($G288="C",$F288,IF(AND($E288="B",NOT($D288="C")),$F288/($G$1-1),IF($E288="X",$F288*Z288,0))))))</f>
        <v>0</v>
      </c>
      <c r="Q288" s="153">
        <f>IF(AND($D288="L",$E288="H"),-$F288,IF(AND($D288="L",$E288="T"),$F288,0))</f>
        <v>0</v>
      </c>
      <c r="R288" s="152">
        <f>IF($G$1&lt;4,0,IF(AND($D288="L",$E288="H"),$F288,IF(AND($D288="L",NOT($E288="H")),-$F288,IF($G288="L",$F288,IF(AND($E288="B",NOT($D288="L")),$F288/($G$1-1),IF($E288="X",$F288*AA288,0))))))</f>
        <v>0</v>
      </c>
      <c r="S288" s="153">
        <f>IF(AND($D288="O",$E288="H"),-$F288,IF(AND($D288="O",$E288="T"),$F288,0))</f>
        <v>0</v>
      </c>
      <c r="T288" s="152">
        <f>IF($G$1&lt;5,0,IF(AND($D288="O",$E288="H"),$F288,IF(AND($D288="O",NOT($E288="H")),-$F288,IF($G288="O",$F288,IF(AND($E288="B",NOT($D288="O")),$F288/($G$1-1),IF($E288="X",$F288*AB288,0))))))</f>
        <v>0</v>
      </c>
      <c r="U288" s="153">
        <f>IF(AND($D288="V",$E288="H"),-$F288,IF(AND($D288="V",$E288="T"),$F288,0))</f>
        <v>0</v>
      </c>
      <c r="V288" s="152">
        <f>IF($G$1&lt;6,0,IF(AND($D288="V",$E288="H"),$F288,IF(AND($D288="V",NOT($E288="H")),-$F288,IF($G288="V",$F288,IF(AND($E288="B",NOT($D288="V")),$F288/($G$1-1),IF($E288="X",($F288*AC288)-#REF!,0))))))</f>
        <v>0</v>
      </c>
      <c r="W288" s="154">
        <f>IF(AND(D288="S",E288="H"),1,IF(AND(D288="B",E288="H"),2,IF(AND(D288="G",E288="A"),3,IF(AND(D288="G",E288="D"),4,IF(AND(D288="R",E288="A"),5,IF(AND(D288="R",E288="D"),6,IF(AND(D288="C",E288="A"),7,IF(AND(D288="C",E288="D"),8,IF(AND(D288="L",E288="A"),9,IF(AND(D288="L",E288="D"),10,IF(AND(D288="O",E288="A"),11,IF(AND(D288="O",E288="D"),12,IF(AND(D288="V",E288="A"),13,IF(AND(D288="V",E288="D"),14,0))))))))))))))</f>
        <v>0</v>
      </c>
      <c r="X288" s="155">
        <f>IF(NOT(SUMIF($W$6:$W288,1,$I$6:$I288)=0),(SUMIF($W$6:$W288,3,$F$6:$F288)-SUMIF($AE$6:$AE288,3,$F$6:$F288))/ABS(SUMIF($W$6:$W288,1,$I$6:$I288)),0)</f>
        <v>0</v>
      </c>
      <c r="Y288" s="155">
        <f>IF(NOT(SUMIF($W$6:$W288,1,$I$6:$I288)=0),(SUMIF($W$6:$W288,5,$F$6:$F288)-SUMIF($AE$6:$AE288,5,$F$6:$F288))/ABS(SUMIF($W$6:$W288,1,$I$6:$I288)),0)</f>
        <v>0</v>
      </c>
      <c r="Z288" s="155">
        <f>IF(NOT(SUMIF($W$6:$W288,1,$I$6:$I288)=0),(SUMIF($W$6:$W288,7,$F$6:$F288)-SUMIF($AE$6:$AE288,7,$F$6:$F288))/ABS(SUMIF($W$6:$W288,1,$I$6:$I288)),0)</f>
        <v>0</v>
      </c>
      <c r="AA288" s="155">
        <f>IF(NOT(SUMIF($W$6:$W288,1,$I$6:$I288)=0),(SUMIF($W$6:$W288,9,$F$6:$F288)-SUMIF($AE$6:$AE288,9,$F$6:$F288))/ABS(SUMIF($W$6:$W288,1,$I$6:$I288)),0)</f>
        <v>0</v>
      </c>
      <c r="AB288" s="155">
        <f>IF(NOT(SUMIF($W$6:$W288,1,$I$6:$I288)=0),(SUMIF($W$6:$W288,11,$F$6:$F288)-SUMIF($AE$6:$AE288,11,$F$6:$F288))/ABS(SUMIF($W$6:$W288,1,$I$6:$I288)),0)</f>
        <v>0</v>
      </c>
      <c r="AC288" s="155">
        <f>IF(NOT(SUMIF($W$6:$W288,1,$I$6:$I288)=0),(SUMIF($W$6:$W288,13,$F$6:$F288)-SUMIF($AE$6:$AE288,13,$F$6:$F288))/ABS(SUMIF($W$6:$W288,1,$I$6:$I288)),0)</f>
        <v>0</v>
      </c>
      <c r="AD288" s="155">
        <f>IF(SUM($W$6:$W288)+SUM($AE$6:$AE288)=0,0,1-X288-Y288-Z288-AA288-AB288-AC288)</f>
        <v>0</v>
      </c>
      <c r="AE288" s="156">
        <f>IF(AND($D288="S",$E288="T"),1,IF(AND($D288="B",$E288="A"),2,IF(AND($G288="G",$E288="A"),3,IF(AND($G288="G",$E288="D"),4,IF(AND($G288="R",$E288="A"),5,IF(AND($G288="R",$E288="D"),6,IF(AND($G288="C",$E288="A"),7,IF(AND($G288="C",$E288="D"),8,IF(AND($G288="L",$E288="A"),9,IF(AND($G288="L",$E288="D"),10,IF(AND($G288="O",$E288="A"),11,IF(AND($G288="O",$E288="D"),12,IF(AND($G288="V",$E288="A"),13,IF(AND($G288="V",$E288="D"),14,IF(AND($E288="A",$G288="B"),15,0)))))))))))))))</f>
        <v>0</v>
      </c>
      <c r="AF288" s="157">
        <f>IF(AND(D288="B",E288="H"),A288,IF(AND(G288="B",OR(E288="A",E288="D")),A288,0))</f>
        <v>0</v>
      </c>
    </row>
    <row r="289" ht="12.7" customHeight="1">
      <c r="A289" s="143">
        <f>IF($E289="H",-$F289,IF($E289="T",$F289,IF(AND($E289="A",$G289="B"),$F289,IF(AND(E289="D",G289="B"),F289*0.8,0))))</f>
        <v>0</v>
      </c>
      <c r="B289" s="144">
        <f>$B288-$A289</f>
        <v>0</v>
      </c>
      <c r="C289" s="144">
        <f>IF(OR($E289="Z",AND($E289="H",$D289="B")),$F289,IF(AND($D289="B",$E289="Ü"),-$F289,IF($E289="X",$F289*$AD289,IF(AND(E289="D",G289="B"),F289*0.2,IF(AND(D289="S",E289="H"),$F289*H289/100,0)))))</f>
        <v>0</v>
      </c>
      <c r="D289" s="145"/>
      <c r="E289" s="146"/>
      <c r="F289" s="147">
        <f>IF(AND(D289="G",E289="S"),ROUND(SUM($L$6:$L288)*H289/100,-2),IF(AND(D289="R",E289="S"),ROUND(SUM(N$6:N288)*H289/100,-2),IF(AND(D289="C",E289="S"),ROUND(SUM(P$6:P288)*H289/100,-2),IF(AND(D289="L",E289="S"),ROUND(SUM(R$6:R288)*H289/100,-2),IF(AND(D289="O",E289="S"),ROUND(SUM(T$6:T288)*H289/100,-2),IF(AND(D289="V",E289="S"),ROUND(SUM(V$6:V288)*H289/100,-2),IF(AND(D289="G",E289="Z"),ABS(ROUND(SUM(K$6:K288)*H289/100,-2)),IF(AND(D289="R",E289="Z"),ABS(ROUND(SUM(M$6:M288)*H289/100,-2)),IF(AND(D289="C",E289="Z"),ABS(ROUND(SUM(O$6:O288)*H289/100,-2)),IF(AND(D289="L",E289="Z"),ABS(ROUND(SUM(Q$6:Q288)*H289/100,-2)),IF(AND(D289="O",E289="Z"),ABS(ROUND(SUM(S$6:S288)*H289/100,-2)),IF(AND(D289="V",E289="Z"),ABS(ROUND(SUM(U$6:U288)*H289/100,-2)),IF(E289="X",ABS(ROUND(SUM(I$6:I288)*H289/100,-2)),IF(AND(D289="B",E289="H"),80000,0))))))))))))))</f>
        <v>0</v>
      </c>
      <c r="G289" s="148"/>
      <c r="H289" s="149">
        <f>IF(AND(E288="S"),H287,H288)</f>
        <v>5</v>
      </c>
      <c r="I289" s="144">
        <f>IF(AND($D289="S",$E289="H"),-$F289,IF(AND($D289="S",$E289="T"),$F289,0))</f>
        <v>0</v>
      </c>
      <c r="J289" s="150">
        <f>IF(AND($D289="S",OR($E289="Ü",$E289="T",$E289="A",$E289="D")),-$F289,IF(AND($G289="S",$E289="Ü"),$F289,IF(E289="S",$F289,IF(AND(D289="S",E289="H"),$F289*(100-H289)/100,IF(E289="X",-F289,0)))))</f>
        <v>0</v>
      </c>
      <c r="K289" s="151">
        <f>IF(AND($D289="G",$E289="H"),-$F289,IF(AND($D289="G",$E289="T"),$F289,0))</f>
        <v>0</v>
      </c>
      <c r="L289" s="152">
        <f>IF(AND($D289="G",$E289="H"),$F289,IF(AND($D289="G",NOT($E289="H")),-$F289,IF($G289="G",$F289,IF(AND($E289="B",NOT($D289="G")),$F289/($G$1-1),IF($E289="X",$F289*X289,0)))))</f>
        <v>0</v>
      </c>
      <c r="M289" s="153">
        <f>IF(AND($D289="R",$E289="H"),-$F289,IF(AND($D289="R",$E289="T"),$F289,0))</f>
        <v>0</v>
      </c>
      <c r="N289" s="152">
        <f>IF(AND($D289="R",$E289="H"),$F289,IF(AND($D289="R",NOT($E289="H")),-$F289,IF($G289="R",$F289,IF(AND($E289="B",NOT($D289="R")),$F289/($G$1-1),IF($E289="X",$F289*Y289,0)))))</f>
        <v>0</v>
      </c>
      <c r="O289" s="153">
        <f>IF(AND($D289="C",$E289="H"),-$F289,IF(AND($D289="C",$E289="T"),$F289,0))</f>
        <v>0</v>
      </c>
      <c r="P289" s="152">
        <f>IF($G$1&lt;3,0,IF(AND($D289="C",$E289="H"),$F289,IF(AND($D289="C",NOT($E289="H")),-$F289,IF($G289="C",$F289,IF(AND($E289="B",NOT($D289="C")),$F289/($G$1-1),IF($E289="X",$F289*Z289,0))))))</f>
        <v>0</v>
      </c>
      <c r="Q289" s="153">
        <f>IF(AND($D289="L",$E289="H"),-$F289,IF(AND($D289="L",$E289="T"),$F289,0))</f>
        <v>0</v>
      </c>
      <c r="R289" s="152">
        <f>IF($G$1&lt;4,0,IF(AND($D289="L",$E289="H"),$F289,IF(AND($D289="L",NOT($E289="H")),-$F289,IF($G289="L",$F289,IF(AND($E289="B",NOT($D289="L")),$F289/($G$1-1),IF($E289="X",$F289*AA289,0))))))</f>
        <v>0</v>
      </c>
      <c r="S289" s="153">
        <f>IF(AND($D289="O",$E289="H"),-$F289,IF(AND($D289="O",$E289="T"),$F289,0))</f>
        <v>0</v>
      </c>
      <c r="T289" s="152">
        <f>IF($G$1&lt;5,0,IF(AND($D289="O",$E289="H"),$F289,IF(AND($D289="O",NOT($E289="H")),-$F289,IF($G289="O",$F289,IF(AND($E289="B",NOT($D289="O")),$F289/($G$1-1),IF($E289="X",$F289*AB289,0))))))</f>
        <v>0</v>
      </c>
      <c r="U289" s="153">
        <f>IF(AND($D289="V",$E289="H"),-$F289,IF(AND($D289="V",$E289="T"),$F289,0))</f>
        <v>0</v>
      </c>
      <c r="V289" s="152">
        <f>IF($G$1&lt;6,0,IF(AND($D289="V",$E289="H"),$F289,IF(AND($D289="V",NOT($E289="H")),-$F289,IF($G289="V",$F289,IF(AND($E289="B",NOT($D289="V")),$F289/($G$1-1),IF($E289="X",($F289*AC289)-#REF!,0))))))</f>
        <v>0</v>
      </c>
      <c r="W289" s="158">
        <f>IF(AND(D289="S",E289="H"),1,IF(AND(D289="B",E289="H"),2,IF(AND(D289="G",E289="A"),3,IF(AND(D289="G",E289="D"),4,IF(AND(D289="R",E289="A"),5,IF(AND(D289="R",E289="D"),6,IF(AND(D289="C",E289="A"),7,IF(AND(D289="C",E289="D"),8,IF(AND(D289="L",E289="A"),9,IF(AND(D289="L",E289="D"),10,IF(AND(D289="O",E289="A"),11,IF(AND(D289="O",E289="D"),12,IF(AND(D289="V",E289="A"),13,IF(AND(D289="V",E289="D"),14,0))))))))))))))</f>
        <v>0</v>
      </c>
      <c r="X289" s="159">
        <f>IF(NOT(SUMIF($W$6:$W289,1,$I$6:$I289)=0),(SUMIF($W$6:$W289,3,$F$6:$F289)-SUMIF($AE$6:$AE289,3,$F$6:$F289))/ABS(SUMIF($W$6:$W289,1,$I$6:$I289)),0)</f>
        <v>0</v>
      </c>
      <c r="Y289" s="159">
        <f>IF(NOT(SUMIF($W$6:$W289,1,$I$6:$I289)=0),(SUMIF($W$6:$W289,5,$F$6:$F289)-SUMIF($AE$6:$AE289,5,$F$6:$F289))/ABS(SUMIF($W$6:$W289,1,$I$6:$I289)),0)</f>
        <v>0</v>
      </c>
      <c r="Z289" s="159">
        <f>IF(NOT(SUMIF($W$6:$W289,1,$I$6:$I289)=0),(SUMIF($W$6:$W289,7,$F$6:$F289)-SUMIF($AE$6:$AE289,7,$F$6:$F289))/ABS(SUMIF($W$6:$W289,1,$I$6:$I289)),0)</f>
        <v>0</v>
      </c>
      <c r="AA289" s="159">
        <f>IF(NOT(SUMIF($W$6:$W289,1,$I$6:$I289)=0),(SUMIF($W$6:$W289,9,$F$6:$F289)-SUMIF($AE$6:$AE289,9,$F$6:$F289))/ABS(SUMIF($W$6:$W289,1,$I$6:$I289)),0)</f>
        <v>0</v>
      </c>
      <c r="AB289" s="159">
        <f>IF(NOT(SUMIF($W$6:$W289,1,$I$6:$I289)=0),(SUMIF($W$6:$W289,11,$F$6:$F289)-SUMIF($AE$6:$AE289,11,$F$6:$F289))/ABS(SUMIF($W$6:$W289,1,$I$6:$I289)),0)</f>
        <v>0</v>
      </c>
      <c r="AC289" s="159">
        <f>IF(NOT(SUMIF($W$6:$W289,1,$I$6:$I289)=0),(SUMIF($W$6:$W289,13,$F$6:$F289)-SUMIF($AE$6:$AE289,13,$F$6:$F289))/ABS(SUMIF($W$6:$W289,1,$I$6:$I289)),0)</f>
        <v>0</v>
      </c>
      <c r="AD289" s="159">
        <f>IF(SUM($W$6:$W289)+SUM($AE$6:$AE289)=0,0,1-X289-Y289-Z289-AA289-AB289-AC289)</f>
        <v>0</v>
      </c>
      <c r="AE289" s="160">
        <f>IF(AND($D289="S",$E289="T"),1,IF(AND($D289="B",$E289="A"),2,IF(AND($G289="G",$E289="A"),3,IF(AND($G289="G",$E289="D"),4,IF(AND($G289="R",$E289="A"),5,IF(AND($G289="R",$E289="D"),6,IF(AND($G289="C",$E289="A"),7,IF(AND($G289="C",$E289="D"),8,IF(AND($G289="L",$E289="A"),9,IF(AND($G289="L",$E289="D"),10,IF(AND($G289="O",$E289="A"),11,IF(AND($G289="O",$E289="D"),12,IF(AND($G289="V",$E289="A"),13,IF(AND($G289="V",$E289="D"),14,IF(AND($E289="A",$G289="B"),15,0)))))))))))))))</f>
        <v>0</v>
      </c>
      <c r="AF289" s="161">
        <f>IF(AND(D289="B",E289="H"),A289,IF(AND(G289="B",OR(E289="A",E289="D")),A289,0))</f>
        <v>0</v>
      </c>
    </row>
    <row r="290" ht="12.7" customHeight="1">
      <c r="A290" s="143">
        <f>IF($E290="H",-$F290,IF($E290="T",$F290,IF(AND($E290="A",$G290="B"),$F290,IF(AND(E290="D",G290="B"),F290*0.8,0))))</f>
        <v>0</v>
      </c>
      <c r="B290" s="144">
        <f>$B289-$A290</f>
        <v>0</v>
      </c>
      <c r="C290" s="144">
        <f>IF(OR($E290="Z",AND($E290="H",$D290="B")),$F290,IF(AND($D290="B",$E290="Ü"),-$F290,IF($E290="X",$F290*$AD290,IF(AND(E290="D",G290="B"),F290*0.2,IF(AND(D290="S",E290="H"),$F290*H290/100,0)))))</f>
        <v>0</v>
      </c>
      <c r="D290" s="145"/>
      <c r="E290" s="146"/>
      <c r="F290" s="147">
        <f>IF(AND(D290="G",E290="S"),ROUND(SUM($L$6:$L289)*H290/100,-2),IF(AND(D290="R",E290="S"),ROUND(SUM(N$6:N289)*H290/100,-2),IF(AND(D290="C",E290="S"),ROUND(SUM(P$6:P289)*H290/100,-2),IF(AND(D290="L",E290="S"),ROUND(SUM(R$6:R289)*H290/100,-2),IF(AND(D290="O",E290="S"),ROUND(SUM(T$6:T289)*H290/100,-2),IF(AND(D290="V",E290="S"),ROUND(SUM(V$6:V289)*H290/100,-2),IF(AND(D290="G",E290="Z"),ABS(ROUND(SUM(K$6:K289)*H290/100,-2)),IF(AND(D290="R",E290="Z"),ABS(ROUND(SUM(M$6:M289)*H290/100,-2)),IF(AND(D290="C",E290="Z"),ABS(ROUND(SUM(O$6:O289)*H290/100,-2)),IF(AND(D290="L",E290="Z"),ABS(ROUND(SUM(Q$6:Q289)*H290/100,-2)),IF(AND(D290="O",E290="Z"),ABS(ROUND(SUM(S$6:S289)*H290/100,-2)),IF(AND(D290="V",E290="Z"),ABS(ROUND(SUM(U$6:U289)*H290/100,-2)),IF(E290="X",ABS(ROUND(SUM(I$6:I289)*H290/100,-2)),IF(AND(D290="B",E290="H"),80000,0))))))))))))))</f>
        <v>0</v>
      </c>
      <c r="G290" s="148"/>
      <c r="H290" s="149">
        <f>IF(AND(E289="S"),H288,H289)</f>
        <v>5</v>
      </c>
      <c r="I290" s="144">
        <f>IF(AND($D290="S",$E290="H"),-$F290,IF(AND($D290="S",$E290="T"),$F290,0))</f>
        <v>0</v>
      </c>
      <c r="J290" s="150">
        <f>IF(AND($D290="S",OR($E290="Ü",$E290="T",$E290="A",$E290="D")),-$F290,IF(AND($G290="S",$E290="Ü"),$F290,IF(E290="S",$F290,IF(AND(D290="S",E290="H"),$F290*(100-H290)/100,IF(E290="X",-F290,0)))))</f>
        <v>0</v>
      </c>
      <c r="K290" s="151">
        <f>IF(AND($D290="G",$E290="H"),-$F290,IF(AND($D290="G",$E290="T"),$F290,0))</f>
        <v>0</v>
      </c>
      <c r="L290" s="152">
        <f>IF(AND($D290="G",$E290="H"),$F290,IF(AND($D290="G",NOT($E290="H")),-$F290,IF($G290="G",$F290,IF(AND($E290="B",NOT($D290="G")),$F290/($G$1-1),IF($E290="X",$F290*X290,0)))))</f>
        <v>0</v>
      </c>
      <c r="M290" s="153">
        <f>IF(AND($D290="R",$E290="H"),-$F290,IF(AND($D290="R",$E290="T"),$F290,0))</f>
        <v>0</v>
      </c>
      <c r="N290" s="152">
        <f>IF(AND($D290="R",$E290="H"),$F290,IF(AND($D290="R",NOT($E290="H")),-$F290,IF($G290="R",$F290,IF(AND($E290="B",NOT($D290="R")),$F290/($G$1-1),IF($E290="X",$F290*Y290,0)))))</f>
        <v>0</v>
      </c>
      <c r="O290" s="153">
        <f>IF(AND($D290="C",$E290="H"),-$F290,IF(AND($D290="C",$E290="T"),$F290,0))</f>
        <v>0</v>
      </c>
      <c r="P290" s="152">
        <f>IF($G$1&lt;3,0,IF(AND($D290="C",$E290="H"),$F290,IF(AND($D290="C",NOT($E290="H")),-$F290,IF($G290="C",$F290,IF(AND($E290="B",NOT($D290="C")),$F290/($G$1-1),IF($E290="X",$F290*Z290,0))))))</f>
        <v>0</v>
      </c>
      <c r="Q290" s="153">
        <f>IF(AND($D290="L",$E290="H"),-$F290,IF(AND($D290="L",$E290="T"),$F290,0))</f>
        <v>0</v>
      </c>
      <c r="R290" s="152">
        <f>IF($G$1&lt;4,0,IF(AND($D290="L",$E290="H"),$F290,IF(AND($D290="L",NOT($E290="H")),-$F290,IF($G290="L",$F290,IF(AND($E290="B",NOT($D290="L")),$F290/($G$1-1),IF($E290="X",$F290*AA290,0))))))</f>
        <v>0</v>
      </c>
      <c r="S290" s="153">
        <f>IF(AND($D290="O",$E290="H"),-$F290,IF(AND($D290="O",$E290="T"),$F290,0))</f>
        <v>0</v>
      </c>
      <c r="T290" s="152">
        <f>IF($G$1&lt;5,0,IF(AND($D290="O",$E290="H"),$F290,IF(AND($D290="O",NOT($E290="H")),-$F290,IF($G290="O",$F290,IF(AND($E290="B",NOT($D290="O")),$F290/($G$1-1),IF($E290="X",$F290*AB290,0))))))</f>
        <v>0</v>
      </c>
      <c r="U290" s="153">
        <f>IF(AND($D290="V",$E290="H"),-$F290,IF(AND($D290="V",$E290="T"),$F290,0))</f>
        <v>0</v>
      </c>
      <c r="V290" s="152">
        <f>IF($G$1&lt;6,0,IF(AND($D290="V",$E290="H"),$F290,IF(AND($D290="V",NOT($E290="H")),-$F290,IF($G290="V",$F290,IF(AND($E290="B",NOT($D290="V")),$F290/($G$1-1),IF($E290="X",($F290*AC290)-#REF!,0))))))</f>
        <v>0</v>
      </c>
      <c r="W290" s="154">
        <f>IF(AND(D290="S",E290="H"),1,IF(AND(D290="B",E290="H"),2,IF(AND(D290="G",E290="A"),3,IF(AND(D290="G",E290="D"),4,IF(AND(D290="R",E290="A"),5,IF(AND(D290="R",E290="D"),6,IF(AND(D290="C",E290="A"),7,IF(AND(D290="C",E290="D"),8,IF(AND(D290="L",E290="A"),9,IF(AND(D290="L",E290="D"),10,IF(AND(D290="O",E290="A"),11,IF(AND(D290="O",E290="D"),12,IF(AND(D290="V",E290="A"),13,IF(AND(D290="V",E290="D"),14,0))))))))))))))</f>
        <v>0</v>
      </c>
      <c r="X290" s="155">
        <f>IF(NOT(SUMIF($W$6:$W290,1,$I$6:$I290)=0),(SUMIF($W$6:$W290,3,$F$6:$F290)-SUMIF($AE$6:$AE290,3,$F$6:$F290))/ABS(SUMIF($W$6:$W290,1,$I$6:$I290)),0)</f>
        <v>0</v>
      </c>
      <c r="Y290" s="155">
        <f>IF(NOT(SUMIF($W$6:$W290,1,$I$6:$I290)=0),(SUMIF($W$6:$W290,5,$F$6:$F290)-SUMIF($AE$6:$AE290,5,$F$6:$F290))/ABS(SUMIF($W$6:$W290,1,$I$6:$I290)),0)</f>
        <v>0</v>
      </c>
      <c r="Z290" s="155">
        <f>IF(NOT(SUMIF($W$6:$W290,1,$I$6:$I290)=0),(SUMIF($W$6:$W290,7,$F$6:$F290)-SUMIF($AE$6:$AE290,7,$F$6:$F290))/ABS(SUMIF($W$6:$W290,1,$I$6:$I290)),0)</f>
        <v>0</v>
      </c>
      <c r="AA290" s="155">
        <f>IF(NOT(SUMIF($W$6:$W290,1,$I$6:$I290)=0),(SUMIF($W$6:$W290,9,$F$6:$F290)-SUMIF($AE$6:$AE290,9,$F$6:$F290))/ABS(SUMIF($W$6:$W290,1,$I$6:$I290)),0)</f>
        <v>0</v>
      </c>
      <c r="AB290" s="155">
        <f>IF(NOT(SUMIF($W$6:$W290,1,$I$6:$I290)=0),(SUMIF($W$6:$W290,11,$F$6:$F290)-SUMIF($AE$6:$AE290,11,$F$6:$F290))/ABS(SUMIF($W$6:$W290,1,$I$6:$I290)),0)</f>
        <v>0</v>
      </c>
      <c r="AC290" s="155">
        <f>IF(NOT(SUMIF($W$6:$W290,1,$I$6:$I290)=0),(SUMIF($W$6:$W290,13,$F$6:$F290)-SUMIF($AE$6:$AE290,13,$F$6:$F290))/ABS(SUMIF($W$6:$W290,1,$I$6:$I290)),0)</f>
        <v>0</v>
      </c>
      <c r="AD290" s="155">
        <f>IF(SUM($W$6:$W290)+SUM($AE$6:$AE290)=0,0,1-X290-Y290-Z290-AA290-AB290-AC290)</f>
        <v>0</v>
      </c>
      <c r="AE290" s="156">
        <f>IF(AND($D290="S",$E290="T"),1,IF(AND($D290="B",$E290="A"),2,IF(AND($G290="G",$E290="A"),3,IF(AND($G290="G",$E290="D"),4,IF(AND($G290="R",$E290="A"),5,IF(AND($G290="R",$E290="D"),6,IF(AND($G290="C",$E290="A"),7,IF(AND($G290="C",$E290="D"),8,IF(AND($G290="L",$E290="A"),9,IF(AND($G290="L",$E290="D"),10,IF(AND($G290="O",$E290="A"),11,IF(AND($G290="O",$E290="D"),12,IF(AND($G290="V",$E290="A"),13,IF(AND($G290="V",$E290="D"),14,IF(AND($E290="A",$G290="B"),15,0)))))))))))))))</f>
        <v>0</v>
      </c>
      <c r="AF290" s="157">
        <f>IF(AND(D290="B",E290="H"),A290,IF(AND(G290="B",OR(E290="A",E290="D")),A290,0))</f>
        <v>0</v>
      </c>
    </row>
    <row r="291" ht="12.7" customHeight="1">
      <c r="A291" s="143">
        <f>IF($E291="H",-$F291,IF($E291="T",$F291,IF(AND($E291="A",$G291="B"),$F291,IF(AND(E291="D",G291="B"),F291*0.8,0))))</f>
        <v>0</v>
      </c>
      <c r="B291" s="144">
        <f>$B290-$A291</f>
        <v>0</v>
      </c>
      <c r="C291" s="144">
        <f>IF(OR($E291="Z",AND($E291="H",$D291="B")),$F291,IF(AND($D291="B",$E291="Ü"),-$F291,IF($E291="X",$F291*$AD291,IF(AND(E291="D",G291="B"),F291*0.2,IF(AND(D291="S",E291="H"),$F291*H291/100,0)))))</f>
        <v>0</v>
      </c>
      <c r="D291" s="145"/>
      <c r="E291" s="146"/>
      <c r="F291" s="147">
        <f>IF(AND(D291="G",E291="S"),ROUND(SUM($L$6:$L290)*H291/100,-2),IF(AND(D291="R",E291="S"),ROUND(SUM(N$6:N290)*H291/100,-2),IF(AND(D291="C",E291="S"),ROUND(SUM(P$6:P290)*H291/100,-2),IF(AND(D291="L",E291="S"),ROUND(SUM(R$6:R290)*H291/100,-2),IF(AND(D291="O",E291="S"),ROUND(SUM(T$6:T290)*H291/100,-2),IF(AND(D291="V",E291="S"),ROUND(SUM(V$6:V290)*H291/100,-2),IF(AND(D291="G",E291="Z"),ABS(ROUND(SUM(K$6:K290)*H291/100,-2)),IF(AND(D291="R",E291="Z"),ABS(ROUND(SUM(M$6:M290)*H291/100,-2)),IF(AND(D291="C",E291="Z"),ABS(ROUND(SUM(O$6:O290)*H291/100,-2)),IF(AND(D291="L",E291="Z"),ABS(ROUND(SUM(Q$6:Q290)*H291/100,-2)),IF(AND(D291="O",E291="Z"),ABS(ROUND(SUM(S$6:S290)*H291/100,-2)),IF(AND(D291="V",E291="Z"),ABS(ROUND(SUM(U$6:U290)*H291/100,-2)),IF(E291="X",ABS(ROUND(SUM(I$6:I290)*H291/100,-2)),IF(AND(D291="B",E291="H"),80000,0))))))))))))))</f>
        <v>0</v>
      </c>
      <c r="G291" s="148"/>
      <c r="H291" s="149">
        <f>IF(AND(E290="S"),H289,H290)</f>
        <v>5</v>
      </c>
      <c r="I291" s="144">
        <f>IF(AND($D291="S",$E291="H"),-$F291,IF(AND($D291="S",$E291="T"),$F291,0))</f>
        <v>0</v>
      </c>
      <c r="J291" s="150">
        <f>IF(AND($D291="S",OR($E291="Ü",$E291="T",$E291="A",$E291="D")),-$F291,IF(AND($G291="S",$E291="Ü"),$F291,IF(E291="S",$F291,IF(AND(D291="S",E291="H"),$F291*(100-H291)/100,IF(E291="X",-F291,0)))))</f>
        <v>0</v>
      </c>
      <c r="K291" s="151">
        <f>IF(AND($D291="G",$E291="H"),-$F291,IF(AND($D291="G",$E291="T"),$F291,0))</f>
        <v>0</v>
      </c>
      <c r="L291" s="152">
        <f>IF(AND($D291="G",$E291="H"),$F291,IF(AND($D291="G",NOT($E291="H")),-$F291,IF($G291="G",$F291,IF(AND($E291="B",NOT($D291="G")),$F291/($G$1-1),IF($E291="X",$F291*X291,0)))))</f>
        <v>0</v>
      </c>
      <c r="M291" s="153">
        <f>IF(AND($D291="R",$E291="H"),-$F291,IF(AND($D291="R",$E291="T"),$F291,0))</f>
        <v>0</v>
      </c>
      <c r="N291" s="152">
        <f>IF(AND($D291="R",$E291="H"),$F291,IF(AND($D291="R",NOT($E291="H")),-$F291,IF($G291="R",$F291,IF(AND($E291="B",NOT($D291="R")),$F291/($G$1-1),IF($E291="X",$F291*Y291,0)))))</f>
        <v>0</v>
      </c>
      <c r="O291" s="153">
        <f>IF(AND($D291="C",$E291="H"),-$F291,IF(AND($D291="C",$E291="T"),$F291,0))</f>
        <v>0</v>
      </c>
      <c r="P291" s="152">
        <f>IF($G$1&lt;3,0,IF(AND($D291="C",$E291="H"),$F291,IF(AND($D291="C",NOT($E291="H")),-$F291,IF($G291="C",$F291,IF(AND($E291="B",NOT($D291="C")),$F291/($G$1-1),IF($E291="X",$F291*Z291,0))))))</f>
        <v>0</v>
      </c>
      <c r="Q291" s="153">
        <f>IF(AND($D291="L",$E291="H"),-$F291,IF(AND($D291="L",$E291="T"),$F291,0))</f>
        <v>0</v>
      </c>
      <c r="R291" s="152">
        <f>IF($G$1&lt;4,0,IF(AND($D291="L",$E291="H"),$F291,IF(AND($D291="L",NOT($E291="H")),-$F291,IF($G291="L",$F291,IF(AND($E291="B",NOT($D291="L")),$F291/($G$1-1),IF($E291="X",$F291*AA291,0))))))</f>
        <v>0</v>
      </c>
      <c r="S291" s="153">
        <f>IF(AND($D291="O",$E291="H"),-$F291,IF(AND($D291="O",$E291="T"),$F291,0))</f>
        <v>0</v>
      </c>
      <c r="T291" s="152">
        <f>IF($G$1&lt;5,0,IF(AND($D291="O",$E291="H"),$F291,IF(AND($D291="O",NOT($E291="H")),-$F291,IF($G291="O",$F291,IF(AND($E291="B",NOT($D291="O")),$F291/($G$1-1),IF($E291="X",$F291*AB291,0))))))</f>
        <v>0</v>
      </c>
      <c r="U291" s="153">
        <f>IF(AND($D291="V",$E291="H"),-$F291,IF(AND($D291="V",$E291="T"),$F291,0))</f>
        <v>0</v>
      </c>
      <c r="V291" s="152">
        <f>IF($G$1&lt;6,0,IF(AND($D291="V",$E291="H"),$F291,IF(AND($D291="V",NOT($E291="H")),-$F291,IF($G291="V",$F291,IF(AND($E291="B",NOT($D291="V")),$F291/($G$1-1),IF($E291="X",($F291*AC291)-#REF!,0))))))</f>
        <v>0</v>
      </c>
      <c r="W291" s="158">
        <f>IF(AND(D291="S",E291="H"),1,IF(AND(D291="B",E291="H"),2,IF(AND(D291="G",E291="A"),3,IF(AND(D291="G",E291="D"),4,IF(AND(D291="R",E291="A"),5,IF(AND(D291="R",E291="D"),6,IF(AND(D291="C",E291="A"),7,IF(AND(D291="C",E291="D"),8,IF(AND(D291="L",E291="A"),9,IF(AND(D291="L",E291="D"),10,IF(AND(D291="O",E291="A"),11,IF(AND(D291="O",E291="D"),12,IF(AND(D291="V",E291="A"),13,IF(AND(D291="V",E291="D"),14,0))))))))))))))</f>
        <v>0</v>
      </c>
      <c r="X291" s="159">
        <f>IF(NOT(SUMIF($W$6:$W291,1,$I$6:$I291)=0),(SUMIF($W$6:$W291,3,$F$6:$F291)-SUMIF($AE$6:$AE291,3,$F$6:$F291))/ABS(SUMIF($W$6:$W291,1,$I$6:$I291)),0)</f>
        <v>0</v>
      </c>
      <c r="Y291" s="159">
        <f>IF(NOT(SUMIF($W$6:$W291,1,$I$6:$I291)=0),(SUMIF($W$6:$W291,5,$F$6:$F291)-SUMIF($AE$6:$AE291,5,$F$6:$F291))/ABS(SUMIF($W$6:$W291,1,$I$6:$I291)),0)</f>
        <v>0</v>
      </c>
      <c r="Z291" s="159">
        <f>IF(NOT(SUMIF($W$6:$W291,1,$I$6:$I291)=0),(SUMIF($W$6:$W291,7,$F$6:$F291)-SUMIF($AE$6:$AE291,7,$F$6:$F291))/ABS(SUMIF($W$6:$W291,1,$I$6:$I291)),0)</f>
        <v>0</v>
      </c>
      <c r="AA291" s="159">
        <f>IF(NOT(SUMIF($W$6:$W291,1,$I$6:$I291)=0),(SUMIF($W$6:$W291,9,$F$6:$F291)-SUMIF($AE$6:$AE291,9,$F$6:$F291))/ABS(SUMIF($W$6:$W291,1,$I$6:$I291)),0)</f>
        <v>0</v>
      </c>
      <c r="AB291" s="159">
        <f>IF(NOT(SUMIF($W$6:$W291,1,$I$6:$I291)=0),(SUMIF($W$6:$W291,11,$F$6:$F291)-SUMIF($AE$6:$AE291,11,$F$6:$F291))/ABS(SUMIF($W$6:$W291,1,$I$6:$I291)),0)</f>
        <v>0</v>
      </c>
      <c r="AC291" s="159">
        <f>IF(NOT(SUMIF($W$6:$W291,1,$I$6:$I291)=0),(SUMIF($W$6:$W291,13,$F$6:$F291)-SUMIF($AE$6:$AE291,13,$F$6:$F291))/ABS(SUMIF($W$6:$W291,1,$I$6:$I291)),0)</f>
        <v>0</v>
      </c>
      <c r="AD291" s="159">
        <f>IF(SUM($W$6:$W291)+SUM($AE$6:$AE291)=0,0,1-X291-Y291-Z291-AA291-AB291-AC291)</f>
        <v>0</v>
      </c>
      <c r="AE291" s="160">
        <f>IF(AND($D291="S",$E291="T"),1,IF(AND($D291="B",$E291="A"),2,IF(AND($G291="G",$E291="A"),3,IF(AND($G291="G",$E291="D"),4,IF(AND($G291="R",$E291="A"),5,IF(AND($G291="R",$E291="D"),6,IF(AND($G291="C",$E291="A"),7,IF(AND($G291="C",$E291="D"),8,IF(AND($G291="L",$E291="A"),9,IF(AND($G291="L",$E291="D"),10,IF(AND($G291="O",$E291="A"),11,IF(AND($G291="O",$E291="D"),12,IF(AND($G291="V",$E291="A"),13,IF(AND($G291="V",$E291="D"),14,IF(AND($E291="A",$G291="B"),15,0)))))))))))))))</f>
        <v>0</v>
      </c>
      <c r="AF291" s="161">
        <f>IF(AND(D291="B",E291="H"),A291,IF(AND(G291="B",OR(E291="A",E291="D")),A291,0))</f>
        <v>0</v>
      </c>
    </row>
    <row r="292" ht="12.7" customHeight="1">
      <c r="A292" s="143">
        <f>IF($E292="H",-$F292,IF($E292="T",$F292,IF(AND($E292="A",$G292="B"),$F292,IF(AND(E292="D",G292="B"),F292*0.8,0))))</f>
        <v>0</v>
      </c>
      <c r="B292" s="144">
        <f>$B291-$A292</f>
        <v>0</v>
      </c>
      <c r="C292" s="144">
        <f>IF(OR($E292="Z",AND($E292="H",$D292="B")),$F292,IF(AND($D292="B",$E292="Ü"),-$F292,IF($E292="X",$F292*$AD292,IF(AND(E292="D",G292="B"),F292*0.2,IF(AND(D292="S",E292="H"),$F292*H292/100,0)))))</f>
        <v>0</v>
      </c>
      <c r="D292" s="145"/>
      <c r="E292" s="146"/>
      <c r="F292" s="147">
        <f>IF(AND(D292="G",E292="S"),ROUND(SUM($L$6:$L291)*H292/100,-2),IF(AND(D292="R",E292="S"),ROUND(SUM(N$6:N291)*H292/100,-2),IF(AND(D292="C",E292="S"),ROUND(SUM(P$6:P291)*H292/100,-2),IF(AND(D292="L",E292="S"),ROUND(SUM(R$6:R291)*H292/100,-2),IF(AND(D292="O",E292="S"),ROUND(SUM(T$6:T291)*H292/100,-2),IF(AND(D292="V",E292="S"),ROUND(SUM(V$6:V291)*H292/100,-2),IF(AND(D292="G",E292="Z"),ABS(ROUND(SUM(K$6:K291)*H292/100,-2)),IF(AND(D292="R",E292="Z"),ABS(ROUND(SUM(M$6:M291)*H292/100,-2)),IF(AND(D292="C",E292="Z"),ABS(ROUND(SUM(O$6:O291)*H292/100,-2)),IF(AND(D292="L",E292="Z"),ABS(ROUND(SUM(Q$6:Q291)*H292/100,-2)),IF(AND(D292="O",E292="Z"),ABS(ROUND(SUM(S$6:S291)*H292/100,-2)),IF(AND(D292="V",E292="Z"),ABS(ROUND(SUM(U$6:U291)*H292/100,-2)),IF(E292="X",ABS(ROUND(SUM(I$6:I291)*H292/100,-2)),IF(AND(D292="B",E292="H"),80000,0))))))))))))))</f>
        <v>0</v>
      </c>
      <c r="G292" s="148"/>
      <c r="H292" s="149">
        <f>IF(AND(E291="S"),H290,H291)</f>
        <v>5</v>
      </c>
      <c r="I292" s="144">
        <f>IF(AND($D292="S",$E292="H"),-$F292,IF(AND($D292="S",$E292="T"),$F292,0))</f>
        <v>0</v>
      </c>
      <c r="J292" s="150">
        <f>IF(AND($D292="S",OR($E292="Ü",$E292="T",$E292="A",$E292="D")),-$F292,IF(AND($G292="S",$E292="Ü"),$F292,IF(E292="S",$F292,IF(AND(D292="S",E292="H"),$F292*(100-H292)/100,IF(E292="X",-F292,0)))))</f>
        <v>0</v>
      </c>
      <c r="K292" s="151">
        <f>IF(AND($D292="G",$E292="H"),-$F292,IF(AND($D292="G",$E292="T"),$F292,0))</f>
        <v>0</v>
      </c>
      <c r="L292" s="152">
        <f>IF(AND($D292="G",$E292="H"),$F292,IF(AND($D292="G",NOT($E292="H")),-$F292,IF($G292="G",$F292,IF(AND($E292="B",NOT($D292="G")),$F292/($G$1-1),IF($E292="X",$F292*X292,0)))))</f>
        <v>0</v>
      </c>
      <c r="M292" s="153">
        <f>IF(AND($D292="R",$E292="H"),-$F292,IF(AND($D292="R",$E292="T"),$F292,0))</f>
        <v>0</v>
      </c>
      <c r="N292" s="152">
        <f>IF(AND($D292="R",$E292="H"),$F292,IF(AND($D292="R",NOT($E292="H")),-$F292,IF($G292="R",$F292,IF(AND($E292="B",NOT($D292="R")),$F292/($G$1-1),IF($E292="X",$F292*Y292,0)))))</f>
        <v>0</v>
      </c>
      <c r="O292" s="153">
        <f>IF(AND($D292="C",$E292="H"),-$F292,IF(AND($D292="C",$E292="T"),$F292,0))</f>
        <v>0</v>
      </c>
      <c r="P292" s="152">
        <f>IF($G$1&lt;3,0,IF(AND($D292="C",$E292="H"),$F292,IF(AND($D292="C",NOT($E292="H")),-$F292,IF($G292="C",$F292,IF(AND($E292="B",NOT($D292="C")),$F292/($G$1-1),IF($E292="X",$F292*Z292,0))))))</f>
        <v>0</v>
      </c>
      <c r="Q292" s="153">
        <f>IF(AND($D292="L",$E292="H"),-$F292,IF(AND($D292="L",$E292="T"),$F292,0))</f>
        <v>0</v>
      </c>
      <c r="R292" s="152">
        <f>IF($G$1&lt;4,0,IF(AND($D292="L",$E292="H"),$F292,IF(AND($D292="L",NOT($E292="H")),-$F292,IF($G292="L",$F292,IF(AND($E292="B",NOT($D292="L")),$F292/($G$1-1),IF($E292="X",$F292*AA292,0))))))</f>
        <v>0</v>
      </c>
      <c r="S292" s="153">
        <f>IF(AND($D292="O",$E292="H"),-$F292,IF(AND($D292="O",$E292="T"),$F292,0))</f>
        <v>0</v>
      </c>
      <c r="T292" s="152">
        <f>IF($G$1&lt;5,0,IF(AND($D292="O",$E292="H"),$F292,IF(AND($D292="O",NOT($E292="H")),-$F292,IF($G292="O",$F292,IF(AND($E292="B",NOT($D292="O")),$F292/($G$1-1),IF($E292="X",$F292*AB292,0))))))</f>
        <v>0</v>
      </c>
      <c r="U292" s="153">
        <f>IF(AND($D292="V",$E292="H"),-$F292,IF(AND($D292="V",$E292="T"),$F292,0))</f>
        <v>0</v>
      </c>
      <c r="V292" s="152">
        <f>IF($G$1&lt;6,0,IF(AND($D292="V",$E292="H"),$F292,IF(AND($D292="V",NOT($E292="H")),-$F292,IF($G292="V",$F292,IF(AND($E292="B",NOT($D292="V")),$F292/($G$1-1),IF($E292="X",($F292*AC292)-#REF!,0))))))</f>
        <v>0</v>
      </c>
      <c r="W292" s="154">
        <f>IF(AND(D292="S",E292="H"),1,IF(AND(D292="B",E292="H"),2,IF(AND(D292="G",E292="A"),3,IF(AND(D292="G",E292="D"),4,IF(AND(D292="R",E292="A"),5,IF(AND(D292="R",E292="D"),6,IF(AND(D292="C",E292="A"),7,IF(AND(D292="C",E292="D"),8,IF(AND(D292="L",E292="A"),9,IF(AND(D292="L",E292="D"),10,IF(AND(D292="O",E292="A"),11,IF(AND(D292="O",E292="D"),12,IF(AND(D292="V",E292="A"),13,IF(AND(D292="V",E292="D"),14,0))))))))))))))</f>
        <v>0</v>
      </c>
      <c r="X292" s="155">
        <f>IF(NOT(SUMIF($W$6:$W292,1,$I$6:$I292)=0),(SUMIF($W$6:$W292,3,$F$6:$F292)-SUMIF($AE$6:$AE292,3,$F$6:$F292))/ABS(SUMIF($W$6:$W292,1,$I$6:$I292)),0)</f>
        <v>0</v>
      </c>
      <c r="Y292" s="155">
        <f>IF(NOT(SUMIF($W$6:$W292,1,$I$6:$I292)=0),(SUMIF($W$6:$W292,5,$F$6:$F292)-SUMIF($AE$6:$AE292,5,$F$6:$F292))/ABS(SUMIF($W$6:$W292,1,$I$6:$I292)),0)</f>
        <v>0</v>
      </c>
      <c r="Z292" s="155">
        <f>IF(NOT(SUMIF($W$6:$W292,1,$I$6:$I292)=0),(SUMIF($W$6:$W292,7,$F$6:$F292)-SUMIF($AE$6:$AE292,7,$F$6:$F292))/ABS(SUMIF($W$6:$W292,1,$I$6:$I292)),0)</f>
        <v>0</v>
      </c>
      <c r="AA292" s="155">
        <f>IF(NOT(SUMIF($W$6:$W292,1,$I$6:$I292)=0),(SUMIF($W$6:$W292,9,$F$6:$F292)-SUMIF($AE$6:$AE292,9,$F$6:$F292))/ABS(SUMIF($W$6:$W292,1,$I$6:$I292)),0)</f>
        <v>0</v>
      </c>
      <c r="AB292" s="155">
        <f>IF(NOT(SUMIF($W$6:$W292,1,$I$6:$I292)=0),(SUMIF($W$6:$W292,11,$F$6:$F292)-SUMIF($AE$6:$AE292,11,$F$6:$F292))/ABS(SUMIF($W$6:$W292,1,$I$6:$I292)),0)</f>
        <v>0</v>
      </c>
      <c r="AC292" s="155">
        <f>IF(NOT(SUMIF($W$6:$W292,1,$I$6:$I292)=0),(SUMIF($W$6:$W292,13,$F$6:$F292)-SUMIF($AE$6:$AE292,13,$F$6:$F292))/ABS(SUMIF($W$6:$W292,1,$I$6:$I292)),0)</f>
        <v>0</v>
      </c>
      <c r="AD292" s="155">
        <f>IF(SUM($W$6:$W292)+SUM($AE$6:$AE292)=0,0,1-X292-Y292-Z292-AA292-AB292-AC292)</f>
        <v>0</v>
      </c>
      <c r="AE292" s="156">
        <f>IF(AND($D292="S",$E292="T"),1,IF(AND($D292="B",$E292="A"),2,IF(AND($G292="G",$E292="A"),3,IF(AND($G292="G",$E292="D"),4,IF(AND($G292="R",$E292="A"),5,IF(AND($G292="R",$E292="D"),6,IF(AND($G292="C",$E292="A"),7,IF(AND($G292="C",$E292="D"),8,IF(AND($G292="L",$E292="A"),9,IF(AND($G292="L",$E292="D"),10,IF(AND($G292="O",$E292="A"),11,IF(AND($G292="O",$E292="D"),12,IF(AND($G292="V",$E292="A"),13,IF(AND($G292="V",$E292="D"),14,IF(AND($E292="A",$G292="B"),15,0)))))))))))))))</f>
        <v>0</v>
      </c>
      <c r="AF292" s="157">
        <f>IF(AND(D292="B",E292="H"),A292,IF(AND(G292="B",OR(E292="A",E292="D")),A292,0))</f>
        <v>0</v>
      </c>
    </row>
    <row r="293" ht="12.7" customHeight="1">
      <c r="A293" s="143">
        <f>IF($E293="H",-$F293,IF($E293="T",$F293,IF(AND($E293="A",$G293="B"),$F293,IF(AND(E293="D",G293="B"),F293*0.8,0))))</f>
        <v>0</v>
      </c>
      <c r="B293" s="144">
        <f>$B292-$A293</f>
        <v>0</v>
      </c>
      <c r="C293" s="144">
        <f>IF(OR($E293="Z",AND($E293="H",$D293="B")),$F293,IF(AND($D293="B",$E293="Ü"),-$F293,IF($E293="X",$F293*$AD293,IF(AND(E293="D",G293="B"),F293*0.2,IF(AND(D293="S",E293="H"),$F293*H293/100,0)))))</f>
        <v>0</v>
      </c>
      <c r="D293" s="145"/>
      <c r="E293" s="146"/>
      <c r="F293" s="147">
        <f>IF(AND(D293="G",E293="S"),ROUND(SUM($L$6:$L292)*H293/100,-2),IF(AND(D293="R",E293="S"),ROUND(SUM(N$6:N292)*H293/100,-2),IF(AND(D293="C",E293="S"),ROUND(SUM(P$6:P292)*H293/100,-2),IF(AND(D293="L",E293="S"),ROUND(SUM(R$6:R292)*H293/100,-2),IF(AND(D293="O",E293="S"),ROUND(SUM(T$6:T292)*H293/100,-2),IF(AND(D293="V",E293="S"),ROUND(SUM(V$6:V292)*H293/100,-2),IF(AND(D293="G",E293="Z"),ABS(ROUND(SUM(K$6:K292)*H293/100,-2)),IF(AND(D293="R",E293="Z"),ABS(ROUND(SUM(M$6:M292)*H293/100,-2)),IF(AND(D293="C",E293="Z"),ABS(ROUND(SUM(O$6:O292)*H293/100,-2)),IF(AND(D293="L",E293="Z"),ABS(ROUND(SUM(Q$6:Q292)*H293/100,-2)),IF(AND(D293="O",E293="Z"),ABS(ROUND(SUM(S$6:S292)*H293/100,-2)),IF(AND(D293="V",E293="Z"),ABS(ROUND(SUM(U$6:U292)*H293/100,-2)),IF(E293="X",ABS(ROUND(SUM(I$6:I292)*H293/100,-2)),IF(AND(D293="B",E293="H"),80000,0))))))))))))))</f>
        <v>0</v>
      </c>
      <c r="G293" s="148"/>
      <c r="H293" s="149">
        <f>IF(AND(E292="S"),H291,H292)</f>
        <v>5</v>
      </c>
      <c r="I293" s="144">
        <f>IF(AND($D293="S",$E293="H"),-$F293,IF(AND($D293="S",$E293="T"),$F293,0))</f>
        <v>0</v>
      </c>
      <c r="J293" s="150">
        <f>IF(AND($D293="S",OR($E293="Ü",$E293="T",$E293="A",$E293="D")),-$F293,IF(AND($G293="S",$E293="Ü"),$F293,IF(E293="S",$F293,IF(AND(D293="S",E293="H"),$F293*(100-H293)/100,IF(E293="X",-F293,0)))))</f>
        <v>0</v>
      </c>
      <c r="K293" s="151">
        <f>IF(AND($D293="G",$E293="H"),-$F293,IF(AND($D293="G",$E293="T"),$F293,0))</f>
        <v>0</v>
      </c>
      <c r="L293" s="152">
        <f>IF(AND($D293="G",$E293="H"),$F293,IF(AND($D293="G",NOT($E293="H")),-$F293,IF($G293="G",$F293,IF(AND($E293="B",NOT($D293="G")),$F293/($G$1-1),IF($E293="X",$F293*X293,0)))))</f>
        <v>0</v>
      </c>
      <c r="M293" s="153">
        <f>IF(AND($D293="R",$E293="H"),-$F293,IF(AND($D293="R",$E293="T"),$F293,0))</f>
        <v>0</v>
      </c>
      <c r="N293" s="152">
        <f>IF(AND($D293="R",$E293="H"),$F293,IF(AND($D293="R",NOT($E293="H")),-$F293,IF($G293="R",$F293,IF(AND($E293="B",NOT($D293="R")),$F293/($G$1-1),IF($E293="X",$F293*Y293,0)))))</f>
        <v>0</v>
      </c>
      <c r="O293" s="153">
        <f>IF(AND($D293="C",$E293="H"),-$F293,IF(AND($D293="C",$E293="T"),$F293,0))</f>
        <v>0</v>
      </c>
      <c r="P293" s="152">
        <f>IF($G$1&lt;3,0,IF(AND($D293="C",$E293="H"),$F293,IF(AND($D293="C",NOT($E293="H")),-$F293,IF($G293="C",$F293,IF(AND($E293="B",NOT($D293="C")),$F293/($G$1-1),IF($E293="X",$F293*Z293,0))))))</f>
        <v>0</v>
      </c>
      <c r="Q293" s="153">
        <f>IF(AND($D293="L",$E293="H"),-$F293,IF(AND($D293="L",$E293="T"),$F293,0))</f>
        <v>0</v>
      </c>
      <c r="R293" s="152">
        <f>IF($G$1&lt;4,0,IF(AND($D293="L",$E293="H"),$F293,IF(AND($D293="L",NOT($E293="H")),-$F293,IF($G293="L",$F293,IF(AND($E293="B",NOT($D293="L")),$F293/($G$1-1),IF($E293="X",$F293*AA293,0))))))</f>
        <v>0</v>
      </c>
      <c r="S293" s="153">
        <f>IF(AND($D293="O",$E293="H"),-$F293,IF(AND($D293="O",$E293="T"),$F293,0))</f>
        <v>0</v>
      </c>
      <c r="T293" s="152">
        <f>IF($G$1&lt;5,0,IF(AND($D293="O",$E293="H"),$F293,IF(AND($D293="O",NOT($E293="H")),-$F293,IF($G293="O",$F293,IF(AND($E293="B",NOT($D293="O")),$F293/($G$1-1),IF($E293="X",$F293*AB293,0))))))</f>
        <v>0</v>
      </c>
      <c r="U293" s="153">
        <f>IF(AND($D293="V",$E293="H"),-$F293,IF(AND($D293="V",$E293="T"),$F293,0))</f>
        <v>0</v>
      </c>
      <c r="V293" s="152">
        <f>IF($G$1&lt;6,0,IF(AND($D293="V",$E293="H"),$F293,IF(AND($D293="V",NOT($E293="H")),-$F293,IF($G293="V",$F293,IF(AND($E293="B",NOT($D293="V")),$F293/($G$1-1),IF($E293="X",($F293*AC293)-#REF!,0))))))</f>
        <v>0</v>
      </c>
      <c r="W293" s="158">
        <f>IF(AND(D293="S",E293="H"),1,IF(AND(D293="B",E293="H"),2,IF(AND(D293="G",E293="A"),3,IF(AND(D293="G",E293="D"),4,IF(AND(D293="R",E293="A"),5,IF(AND(D293="R",E293="D"),6,IF(AND(D293="C",E293="A"),7,IF(AND(D293="C",E293="D"),8,IF(AND(D293="L",E293="A"),9,IF(AND(D293="L",E293="D"),10,IF(AND(D293="O",E293="A"),11,IF(AND(D293="O",E293="D"),12,IF(AND(D293="V",E293="A"),13,IF(AND(D293="V",E293="D"),14,0))))))))))))))</f>
        <v>0</v>
      </c>
      <c r="X293" s="159">
        <f>IF(NOT(SUMIF($W$6:$W293,1,$I$6:$I293)=0),(SUMIF($W$6:$W293,3,$F$6:$F293)-SUMIF($AE$6:$AE293,3,$F$6:$F293))/ABS(SUMIF($W$6:$W293,1,$I$6:$I293)),0)</f>
        <v>0</v>
      </c>
      <c r="Y293" s="159">
        <f>IF(NOT(SUMIF($W$6:$W293,1,$I$6:$I293)=0),(SUMIF($W$6:$W293,5,$F$6:$F293)-SUMIF($AE$6:$AE293,5,$F$6:$F293))/ABS(SUMIF($W$6:$W293,1,$I$6:$I293)),0)</f>
        <v>0</v>
      </c>
      <c r="Z293" s="159">
        <f>IF(NOT(SUMIF($W$6:$W293,1,$I$6:$I293)=0),(SUMIF($W$6:$W293,7,$F$6:$F293)-SUMIF($AE$6:$AE293,7,$F$6:$F293))/ABS(SUMIF($W$6:$W293,1,$I$6:$I293)),0)</f>
        <v>0</v>
      </c>
      <c r="AA293" s="159">
        <f>IF(NOT(SUMIF($W$6:$W293,1,$I$6:$I293)=0),(SUMIF($W$6:$W293,9,$F$6:$F293)-SUMIF($AE$6:$AE293,9,$F$6:$F293))/ABS(SUMIF($W$6:$W293,1,$I$6:$I293)),0)</f>
        <v>0</v>
      </c>
      <c r="AB293" s="159">
        <f>IF(NOT(SUMIF($W$6:$W293,1,$I$6:$I293)=0),(SUMIF($W$6:$W293,11,$F$6:$F293)-SUMIF($AE$6:$AE293,11,$F$6:$F293))/ABS(SUMIF($W$6:$W293,1,$I$6:$I293)),0)</f>
        <v>0</v>
      </c>
      <c r="AC293" s="159">
        <f>IF(NOT(SUMIF($W$6:$W293,1,$I$6:$I293)=0),(SUMIF($W$6:$W293,13,$F$6:$F293)-SUMIF($AE$6:$AE293,13,$F$6:$F293))/ABS(SUMIF($W$6:$W293,1,$I$6:$I293)),0)</f>
        <v>0</v>
      </c>
      <c r="AD293" s="159">
        <f>IF(SUM($W$6:$W293)+SUM($AE$6:$AE293)=0,0,1-X293-Y293-Z293-AA293-AB293-AC293)</f>
        <v>0</v>
      </c>
      <c r="AE293" s="160">
        <f>IF(AND($D293="S",$E293="T"),1,IF(AND($D293="B",$E293="A"),2,IF(AND($G293="G",$E293="A"),3,IF(AND($G293="G",$E293="D"),4,IF(AND($G293="R",$E293="A"),5,IF(AND($G293="R",$E293="D"),6,IF(AND($G293="C",$E293="A"),7,IF(AND($G293="C",$E293="D"),8,IF(AND($G293="L",$E293="A"),9,IF(AND($G293="L",$E293="D"),10,IF(AND($G293="O",$E293="A"),11,IF(AND($G293="O",$E293="D"),12,IF(AND($G293="V",$E293="A"),13,IF(AND($G293="V",$E293="D"),14,IF(AND($E293="A",$G293="B"),15,0)))))))))))))))</f>
        <v>0</v>
      </c>
      <c r="AF293" s="161">
        <f>IF(AND(D293="B",E293="H"),A293,IF(AND(G293="B",OR(E293="A",E293="D")),A293,0))</f>
        <v>0</v>
      </c>
    </row>
    <row r="294" ht="12.7" customHeight="1">
      <c r="A294" s="143">
        <f>IF($E294="H",-$F294,IF($E294="T",$F294,IF(AND($E294="A",$G294="B"),$F294,IF(AND(E294="D",G294="B"),F294*0.8,0))))</f>
        <v>0</v>
      </c>
      <c r="B294" s="144">
        <f>$B293-$A294</f>
        <v>0</v>
      </c>
      <c r="C294" s="144">
        <f>IF(OR($E294="Z",AND($E294="H",$D294="B")),$F294,IF(AND($D294="B",$E294="Ü"),-$F294,IF($E294="X",$F294*$AD294,IF(AND(E294="D",G294="B"),F294*0.2,IF(AND(D294="S",E294="H"),$F294*H294/100,0)))))</f>
        <v>0</v>
      </c>
      <c r="D294" s="145"/>
      <c r="E294" s="146"/>
      <c r="F294" s="147">
        <f>IF(AND(D294="G",E294="S"),ROUND(SUM($L$6:$L293)*H294/100,-2),IF(AND(D294="R",E294="S"),ROUND(SUM(N$6:N293)*H294/100,-2),IF(AND(D294="C",E294="S"),ROUND(SUM(P$6:P293)*H294/100,-2),IF(AND(D294="L",E294="S"),ROUND(SUM(R$6:R293)*H294/100,-2),IF(AND(D294="O",E294="S"),ROUND(SUM(T$6:T293)*H294/100,-2),IF(AND(D294="V",E294="S"),ROUND(SUM(V$6:V293)*H294/100,-2),IF(AND(D294="G",E294="Z"),ABS(ROUND(SUM(K$6:K293)*H294/100,-2)),IF(AND(D294="R",E294="Z"),ABS(ROUND(SUM(M$6:M293)*H294/100,-2)),IF(AND(D294="C",E294="Z"),ABS(ROUND(SUM(O$6:O293)*H294/100,-2)),IF(AND(D294="L",E294="Z"),ABS(ROUND(SUM(Q$6:Q293)*H294/100,-2)),IF(AND(D294="O",E294="Z"),ABS(ROUND(SUM(S$6:S293)*H294/100,-2)),IF(AND(D294="V",E294="Z"),ABS(ROUND(SUM(U$6:U293)*H294/100,-2)),IF(E294="X",ABS(ROUND(SUM(I$6:I293)*H294/100,-2)),IF(AND(D294="B",E294="H"),80000,0))))))))))))))</f>
        <v>0</v>
      </c>
      <c r="G294" s="148"/>
      <c r="H294" s="149">
        <f>IF(AND(E293="S"),H292,H293)</f>
        <v>5</v>
      </c>
      <c r="I294" s="144">
        <f>IF(AND($D294="S",$E294="H"),-$F294,IF(AND($D294="S",$E294="T"),$F294,0))</f>
        <v>0</v>
      </c>
      <c r="J294" s="150">
        <f>IF(AND($D294="S",OR($E294="Ü",$E294="T",$E294="A",$E294="D")),-$F294,IF(AND($G294="S",$E294="Ü"),$F294,IF(E294="S",$F294,IF(AND(D294="S",E294="H"),$F294*(100-H294)/100,IF(E294="X",-F294,0)))))</f>
        <v>0</v>
      </c>
      <c r="K294" s="151">
        <f>IF(AND($D294="G",$E294="H"),-$F294,IF(AND($D294="G",$E294="T"),$F294,0))</f>
        <v>0</v>
      </c>
      <c r="L294" s="152">
        <f>IF(AND($D294="G",$E294="H"),$F294,IF(AND($D294="G",NOT($E294="H")),-$F294,IF($G294="G",$F294,IF(AND($E294="B",NOT($D294="G")),$F294/($G$1-1),IF($E294="X",$F294*X294,0)))))</f>
        <v>0</v>
      </c>
      <c r="M294" s="153">
        <f>IF(AND($D294="R",$E294="H"),-$F294,IF(AND($D294="R",$E294="T"),$F294,0))</f>
        <v>0</v>
      </c>
      <c r="N294" s="152">
        <f>IF(AND($D294="R",$E294="H"),$F294,IF(AND($D294="R",NOT($E294="H")),-$F294,IF($G294="R",$F294,IF(AND($E294="B",NOT($D294="R")),$F294/($G$1-1),IF($E294="X",$F294*Y294,0)))))</f>
        <v>0</v>
      </c>
      <c r="O294" s="153">
        <f>IF(AND($D294="C",$E294="H"),-$F294,IF(AND($D294="C",$E294="T"),$F294,0))</f>
        <v>0</v>
      </c>
      <c r="P294" s="152">
        <f>IF($G$1&lt;3,0,IF(AND($D294="C",$E294="H"),$F294,IF(AND($D294="C",NOT($E294="H")),-$F294,IF($G294="C",$F294,IF(AND($E294="B",NOT($D294="C")),$F294/($G$1-1),IF($E294="X",$F294*Z294,0))))))</f>
        <v>0</v>
      </c>
      <c r="Q294" s="153">
        <f>IF(AND($D294="L",$E294="H"),-$F294,IF(AND($D294="L",$E294="T"),$F294,0))</f>
        <v>0</v>
      </c>
      <c r="R294" s="152">
        <f>IF($G$1&lt;4,0,IF(AND($D294="L",$E294="H"),$F294,IF(AND($D294="L",NOT($E294="H")),-$F294,IF($G294="L",$F294,IF(AND($E294="B",NOT($D294="L")),$F294/($G$1-1),IF($E294="X",$F294*AA294,0))))))</f>
        <v>0</v>
      </c>
      <c r="S294" s="153">
        <f>IF(AND($D294="O",$E294="H"),-$F294,IF(AND($D294="O",$E294="T"),$F294,0))</f>
        <v>0</v>
      </c>
      <c r="T294" s="152">
        <f>IF($G$1&lt;5,0,IF(AND($D294="O",$E294="H"),$F294,IF(AND($D294="O",NOT($E294="H")),-$F294,IF($G294="O",$F294,IF(AND($E294="B",NOT($D294="O")),$F294/($G$1-1),IF($E294="X",$F294*AB294,0))))))</f>
        <v>0</v>
      </c>
      <c r="U294" s="153">
        <f>IF(AND($D294="V",$E294="H"),-$F294,IF(AND($D294="V",$E294="T"),$F294,0))</f>
        <v>0</v>
      </c>
      <c r="V294" s="152">
        <f>IF($G$1&lt;6,0,IF(AND($D294="V",$E294="H"),$F294,IF(AND($D294="V",NOT($E294="H")),-$F294,IF($G294="V",$F294,IF(AND($E294="B",NOT($D294="V")),$F294/($G$1-1),IF($E294="X",($F294*AC294)-#REF!,0))))))</f>
        <v>0</v>
      </c>
      <c r="W294" s="154">
        <f>IF(AND(D294="S",E294="H"),1,IF(AND(D294="B",E294="H"),2,IF(AND(D294="G",E294="A"),3,IF(AND(D294="G",E294="D"),4,IF(AND(D294="R",E294="A"),5,IF(AND(D294="R",E294="D"),6,IF(AND(D294="C",E294="A"),7,IF(AND(D294="C",E294="D"),8,IF(AND(D294="L",E294="A"),9,IF(AND(D294="L",E294="D"),10,IF(AND(D294="O",E294="A"),11,IF(AND(D294="O",E294="D"),12,IF(AND(D294="V",E294="A"),13,IF(AND(D294="V",E294="D"),14,0))))))))))))))</f>
        <v>0</v>
      </c>
      <c r="X294" s="155">
        <f>IF(NOT(SUMIF($W$6:$W294,1,$I$6:$I294)=0),(SUMIF($W$6:$W294,3,$F$6:$F294)-SUMIF($AE$6:$AE294,3,$F$6:$F294))/ABS(SUMIF($W$6:$W294,1,$I$6:$I294)),0)</f>
        <v>0</v>
      </c>
      <c r="Y294" s="155">
        <f>IF(NOT(SUMIF($W$6:$W294,1,$I$6:$I294)=0),(SUMIF($W$6:$W294,5,$F$6:$F294)-SUMIF($AE$6:$AE294,5,$F$6:$F294))/ABS(SUMIF($W$6:$W294,1,$I$6:$I294)),0)</f>
        <v>0</v>
      </c>
      <c r="Z294" s="155">
        <f>IF(NOT(SUMIF($W$6:$W294,1,$I$6:$I294)=0),(SUMIF($W$6:$W294,7,$F$6:$F294)-SUMIF($AE$6:$AE294,7,$F$6:$F294))/ABS(SUMIF($W$6:$W294,1,$I$6:$I294)),0)</f>
        <v>0</v>
      </c>
      <c r="AA294" s="155">
        <f>IF(NOT(SUMIF($W$6:$W294,1,$I$6:$I294)=0),(SUMIF($W$6:$W294,9,$F$6:$F294)-SUMIF($AE$6:$AE294,9,$F$6:$F294))/ABS(SUMIF($W$6:$W294,1,$I$6:$I294)),0)</f>
        <v>0</v>
      </c>
      <c r="AB294" s="155">
        <f>IF(NOT(SUMIF($W$6:$W294,1,$I$6:$I294)=0),(SUMIF($W$6:$W294,11,$F$6:$F294)-SUMIF($AE$6:$AE294,11,$F$6:$F294))/ABS(SUMIF($W$6:$W294,1,$I$6:$I294)),0)</f>
        <v>0</v>
      </c>
      <c r="AC294" s="155">
        <f>IF(NOT(SUMIF($W$6:$W294,1,$I$6:$I294)=0),(SUMIF($W$6:$W294,13,$F$6:$F294)-SUMIF($AE$6:$AE294,13,$F$6:$F294))/ABS(SUMIF($W$6:$W294,1,$I$6:$I294)),0)</f>
        <v>0</v>
      </c>
      <c r="AD294" s="155">
        <f>IF(SUM($W$6:$W294)+SUM($AE$6:$AE294)=0,0,1-X294-Y294-Z294-AA294-AB294-AC294)</f>
        <v>0</v>
      </c>
      <c r="AE294" s="156">
        <f>IF(AND($D294="S",$E294="T"),1,IF(AND($D294="B",$E294="A"),2,IF(AND($G294="G",$E294="A"),3,IF(AND($G294="G",$E294="D"),4,IF(AND($G294="R",$E294="A"),5,IF(AND($G294="R",$E294="D"),6,IF(AND($G294="C",$E294="A"),7,IF(AND($G294="C",$E294="D"),8,IF(AND($G294="L",$E294="A"),9,IF(AND($G294="L",$E294="D"),10,IF(AND($G294="O",$E294="A"),11,IF(AND($G294="O",$E294="D"),12,IF(AND($G294="V",$E294="A"),13,IF(AND($G294="V",$E294="D"),14,IF(AND($E294="A",$G294="B"),15,0)))))))))))))))</f>
        <v>0</v>
      </c>
      <c r="AF294" s="157">
        <f>IF(AND(D294="B",E294="H"),A294,IF(AND(G294="B",OR(E294="A",E294="D")),A294,0))</f>
        <v>0</v>
      </c>
    </row>
    <row r="295" ht="12.7" customHeight="1">
      <c r="A295" s="143">
        <f>IF($E295="H",-$F295,IF($E295="T",$F295,IF(AND($E295="A",$G295="B"),$F295,IF(AND(E295="D",G295="B"),F295*0.8,0))))</f>
        <v>0</v>
      </c>
      <c r="B295" s="144">
        <f>$B294-$A295</f>
        <v>0</v>
      </c>
      <c r="C295" s="144">
        <f>IF(OR($E295="Z",AND($E295="H",$D295="B")),$F295,IF(AND($D295="B",$E295="Ü"),-$F295,IF($E295="X",$F295*$AD295,IF(AND(E295="D",G295="B"),F295*0.2,IF(AND(D295="S",E295="H"),$F295*H295/100,0)))))</f>
        <v>0</v>
      </c>
      <c r="D295" s="145"/>
      <c r="E295" s="146"/>
      <c r="F295" s="147">
        <f>IF(AND(D295="G",E295="S"),ROUND(SUM($L$6:$L294)*H295/100,-2),IF(AND(D295="R",E295="S"),ROUND(SUM(N$6:N294)*H295/100,-2),IF(AND(D295="C",E295="S"),ROUND(SUM(P$6:P294)*H295/100,-2),IF(AND(D295="L",E295="S"),ROUND(SUM(R$6:R294)*H295/100,-2),IF(AND(D295="O",E295="S"),ROUND(SUM(T$6:T294)*H295/100,-2),IF(AND(D295="V",E295="S"),ROUND(SUM(V$6:V294)*H295/100,-2),IF(AND(D295="G",E295="Z"),ABS(ROUND(SUM(K$6:K294)*H295/100,-2)),IF(AND(D295="R",E295="Z"),ABS(ROUND(SUM(M$6:M294)*H295/100,-2)),IF(AND(D295="C",E295="Z"),ABS(ROUND(SUM(O$6:O294)*H295/100,-2)),IF(AND(D295="L",E295="Z"),ABS(ROUND(SUM(Q$6:Q294)*H295/100,-2)),IF(AND(D295="O",E295="Z"),ABS(ROUND(SUM(S$6:S294)*H295/100,-2)),IF(AND(D295="V",E295="Z"),ABS(ROUND(SUM(U$6:U294)*H295/100,-2)),IF(E295="X",ABS(ROUND(SUM(I$6:I294)*H295/100,-2)),IF(AND(D295="B",E295="H"),80000,0))))))))))))))</f>
        <v>0</v>
      </c>
      <c r="G295" s="148"/>
      <c r="H295" s="149">
        <f>IF(AND(E294="S"),H293,H294)</f>
        <v>5</v>
      </c>
      <c r="I295" s="144">
        <f>IF(AND($D295="S",$E295="H"),-$F295,IF(AND($D295="S",$E295="T"),$F295,0))</f>
        <v>0</v>
      </c>
      <c r="J295" s="150">
        <f>IF(AND($D295="S",OR($E295="Ü",$E295="T",$E295="A",$E295="D")),-$F295,IF(AND($G295="S",$E295="Ü"),$F295,IF(E295="S",$F295,IF(AND(D295="S",E295="H"),$F295*(100-H295)/100,IF(E295="X",-F295,0)))))</f>
        <v>0</v>
      </c>
      <c r="K295" s="151">
        <f>IF(AND($D295="G",$E295="H"),-$F295,IF(AND($D295="G",$E295="T"),$F295,0))</f>
        <v>0</v>
      </c>
      <c r="L295" s="152">
        <f>IF(AND($D295="G",$E295="H"),$F295,IF(AND($D295="G",NOT($E295="H")),-$F295,IF($G295="G",$F295,IF(AND($E295="B",NOT($D295="G")),$F295/($G$1-1),IF($E295="X",$F295*X295,0)))))</f>
        <v>0</v>
      </c>
      <c r="M295" s="153">
        <f>IF(AND($D295="R",$E295="H"),-$F295,IF(AND($D295="R",$E295="T"),$F295,0))</f>
        <v>0</v>
      </c>
      <c r="N295" s="152">
        <f>IF(AND($D295="R",$E295="H"),$F295,IF(AND($D295="R",NOT($E295="H")),-$F295,IF($G295="R",$F295,IF(AND($E295="B",NOT($D295="R")),$F295/($G$1-1),IF($E295="X",$F295*Y295,0)))))</f>
        <v>0</v>
      </c>
      <c r="O295" s="153">
        <f>IF(AND($D295="C",$E295="H"),-$F295,IF(AND($D295="C",$E295="T"),$F295,0))</f>
        <v>0</v>
      </c>
      <c r="P295" s="152">
        <f>IF($G$1&lt;3,0,IF(AND($D295="C",$E295="H"),$F295,IF(AND($D295="C",NOT($E295="H")),-$F295,IF($G295="C",$F295,IF(AND($E295="B",NOT($D295="C")),$F295/($G$1-1),IF($E295="X",$F295*Z295,0))))))</f>
        <v>0</v>
      </c>
      <c r="Q295" s="153">
        <f>IF(AND($D295="L",$E295="H"),-$F295,IF(AND($D295="L",$E295="T"),$F295,0))</f>
        <v>0</v>
      </c>
      <c r="R295" s="152">
        <f>IF($G$1&lt;4,0,IF(AND($D295="L",$E295="H"),$F295,IF(AND($D295="L",NOT($E295="H")),-$F295,IF($G295="L",$F295,IF(AND($E295="B",NOT($D295="L")),$F295/($G$1-1),IF($E295="X",$F295*AA295,0))))))</f>
        <v>0</v>
      </c>
      <c r="S295" s="153">
        <f>IF(AND($D295="O",$E295="H"),-$F295,IF(AND($D295="O",$E295="T"),$F295,0))</f>
        <v>0</v>
      </c>
      <c r="T295" s="152">
        <f>IF($G$1&lt;5,0,IF(AND($D295="O",$E295="H"),$F295,IF(AND($D295="O",NOT($E295="H")),-$F295,IF($G295="O",$F295,IF(AND($E295="B",NOT($D295="O")),$F295/($G$1-1),IF($E295="X",$F295*AB295,0))))))</f>
        <v>0</v>
      </c>
      <c r="U295" s="153">
        <f>IF(AND($D295="V",$E295="H"),-$F295,IF(AND($D295="V",$E295="T"),$F295,0))</f>
        <v>0</v>
      </c>
      <c r="V295" s="152">
        <f>IF($G$1&lt;6,0,IF(AND($D295="V",$E295="H"),$F295,IF(AND($D295="V",NOT($E295="H")),-$F295,IF($G295="V",$F295,IF(AND($E295="B",NOT($D295="V")),$F295/($G$1-1),IF($E295="X",($F295*AC295)-#REF!,0))))))</f>
        <v>0</v>
      </c>
      <c r="W295" s="158">
        <f>IF(AND(D295="S",E295="H"),1,IF(AND(D295="B",E295="H"),2,IF(AND(D295="G",E295="A"),3,IF(AND(D295="G",E295="D"),4,IF(AND(D295="R",E295="A"),5,IF(AND(D295="R",E295="D"),6,IF(AND(D295="C",E295="A"),7,IF(AND(D295="C",E295="D"),8,IF(AND(D295="L",E295="A"),9,IF(AND(D295="L",E295="D"),10,IF(AND(D295="O",E295="A"),11,IF(AND(D295="O",E295="D"),12,IF(AND(D295="V",E295="A"),13,IF(AND(D295="V",E295="D"),14,0))))))))))))))</f>
        <v>0</v>
      </c>
      <c r="X295" s="159">
        <f>IF(NOT(SUMIF($W$6:$W295,1,$I$6:$I295)=0),(SUMIF($W$6:$W295,3,$F$6:$F295)-SUMIF($AE$6:$AE295,3,$F$6:$F295))/ABS(SUMIF($W$6:$W295,1,$I$6:$I295)),0)</f>
        <v>0</v>
      </c>
      <c r="Y295" s="159">
        <f>IF(NOT(SUMIF($W$6:$W295,1,$I$6:$I295)=0),(SUMIF($W$6:$W295,5,$F$6:$F295)-SUMIF($AE$6:$AE295,5,$F$6:$F295))/ABS(SUMIF($W$6:$W295,1,$I$6:$I295)),0)</f>
        <v>0</v>
      </c>
      <c r="Z295" s="159">
        <f>IF(NOT(SUMIF($W$6:$W295,1,$I$6:$I295)=0),(SUMIF($W$6:$W295,7,$F$6:$F295)-SUMIF($AE$6:$AE295,7,$F$6:$F295))/ABS(SUMIF($W$6:$W295,1,$I$6:$I295)),0)</f>
        <v>0</v>
      </c>
      <c r="AA295" s="159">
        <f>IF(NOT(SUMIF($W$6:$W295,1,$I$6:$I295)=0),(SUMIF($W$6:$W295,9,$F$6:$F295)-SUMIF($AE$6:$AE295,9,$F$6:$F295))/ABS(SUMIF($W$6:$W295,1,$I$6:$I295)),0)</f>
        <v>0</v>
      </c>
      <c r="AB295" s="159">
        <f>IF(NOT(SUMIF($W$6:$W295,1,$I$6:$I295)=0),(SUMIF($W$6:$W295,11,$F$6:$F295)-SUMIF($AE$6:$AE295,11,$F$6:$F295))/ABS(SUMIF($W$6:$W295,1,$I$6:$I295)),0)</f>
        <v>0</v>
      </c>
      <c r="AC295" s="159">
        <f>IF(NOT(SUMIF($W$6:$W295,1,$I$6:$I295)=0),(SUMIF($W$6:$W295,13,$F$6:$F295)-SUMIF($AE$6:$AE295,13,$F$6:$F295))/ABS(SUMIF($W$6:$W295,1,$I$6:$I295)),0)</f>
        <v>0</v>
      </c>
      <c r="AD295" s="159">
        <f>IF(SUM($W$6:$W295)+SUM($AE$6:$AE295)=0,0,1-X295-Y295-Z295-AA295-AB295-AC295)</f>
        <v>0</v>
      </c>
      <c r="AE295" s="160">
        <f>IF(AND($D295="S",$E295="T"),1,IF(AND($D295="B",$E295="A"),2,IF(AND($G295="G",$E295="A"),3,IF(AND($G295="G",$E295="D"),4,IF(AND($G295="R",$E295="A"),5,IF(AND($G295="R",$E295="D"),6,IF(AND($G295="C",$E295="A"),7,IF(AND($G295="C",$E295="D"),8,IF(AND($G295="L",$E295="A"),9,IF(AND($G295="L",$E295="D"),10,IF(AND($G295="O",$E295="A"),11,IF(AND($G295="O",$E295="D"),12,IF(AND($G295="V",$E295="A"),13,IF(AND($G295="V",$E295="D"),14,IF(AND($E295="A",$G295="B"),15,0)))))))))))))))</f>
        <v>0</v>
      </c>
      <c r="AF295" s="161">
        <f>IF(AND(D295="B",E295="H"),A295,IF(AND(G295="B",OR(E295="A",E295="D")),A295,0))</f>
        <v>0</v>
      </c>
    </row>
    <row r="296" ht="12.7" customHeight="1">
      <c r="A296" s="143">
        <f>IF($E296="H",-$F296,IF($E296="T",$F296,IF(AND($E296="A",$G296="B"),$F296,IF(AND(E296="D",G296="B"),F296*0.8,0))))</f>
        <v>0</v>
      </c>
      <c r="B296" s="144">
        <f>$B295-$A296</f>
        <v>0</v>
      </c>
      <c r="C296" s="144">
        <f>IF(OR($E296="Z",AND($E296="H",$D296="B")),$F296,IF(AND($D296="B",$E296="Ü"),-$F296,IF($E296="X",$F296*$AD296,IF(AND(E296="D",G296="B"),F296*0.2,IF(AND(D296="S",E296="H"),$F296*H296/100,0)))))</f>
        <v>0</v>
      </c>
      <c r="D296" s="145"/>
      <c r="E296" s="146"/>
      <c r="F296" s="147">
        <f>IF(AND(D296="G",E296="S"),ROUND(SUM($L$6:$L295)*H296/100,-2),IF(AND(D296="R",E296="S"),ROUND(SUM(N$6:N295)*H296/100,-2),IF(AND(D296="C",E296="S"),ROUND(SUM(P$6:P295)*H296/100,-2),IF(AND(D296="L",E296="S"),ROUND(SUM(R$6:R295)*H296/100,-2),IF(AND(D296="O",E296="S"),ROUND(SUM(T$6:T295)*H296/100,-2),IF(AND(D296="V",E296="S"),ROUND(SUM(V$6:V295)*H296/100,-2),IF(AND(D296="G",E296="Z"),ABS(ROUND(SUM(K$6:K295)*H296/100,-2)),IF(AND(D296="R",E296="Z"),ABS(ROUND(SUM(M$6:M295)*H296/100,-2)),IF(AND(D296="C",E296="Z"),ABS(ROUND(SUM(O$6:O295)*H296/100,-2)),IF(AND(D296="L",E296="Z"),ABS(ROUND(SUM(Q$6:Q295)*H296/100,-2)),IF(AND(D296="O",E296="Z"),ABS(ROUND(SUM(S$6:S295)*H296/100,-2)),IF(AND(D296="V",E296="Z"),ABS(ROUND(SUM(U$6:U295)*H296/100,-2)),IF(E296="X",ABS(ROUND(SUM(I$6:I295)*H296/100,-2)),IF(AND(D296="B",E296="H"),80000,0))))))))))))))</f>
        <v>0</v>
      </c>
      <c r="G296" s="148"/>
      <c r="H296" s="149">
        <f>IF(AND(E295="S"),H294,H295)</f>
        <v>5</v>
      </c>
      <c r="I296" s="144">
        <f>IF(AND($D296="S",$E296="H"),-$F296,IF(AND($D296="S",$E296="T"),$F296,0))</f>
        <v>0</v>
      </c>
      <c r="J296" s="150">
        <f>IF(AND($D296="S",OR($E296="Ü",$E296="T",$E296="A",$E296="D")),-$F296,IF(AND($G296="S",$E296="Ü"),$F296,IF(E296="S",$F296,IF(AND(D296="S",E296="H"),$F296*(100-H296)/100,IF(E296="X",-F296,0)))))</f>
        <v>0</v>
      </c>
      <c r="K296" s="151">
        <f>IF(AND($D296="G",$E296="H"),-$F296,IF(AND($D296="G",$E296="T"),$F296,0))</f>
        <v>0</v>
      </c>
      <c r="L296" s="152">
        <f>IF(AND($D296="G",$E296="H"),$F296,IF(AND($D296="G",NOT($E296="H")),-$F296,IF($G296="G",$F296,IF(AND($E296="B",NOT($D296="G")),$F296/($G$1-1),IF($E296="X",$F296*X296,0)))))</f>
        <v>0</v>
      </c>
      <c r="M296" s="153">
        <f>IF(AND($D296="R",$E296="H"),-$F296,IF(AND($D296="R",$E296="T"),$F296,0))</f>
        <v>0</v>
      </c>
      <c r="N296" s="152">
        <f>IF(AND($D296="R",$E296="H"),$F296,IF(AND($D296="R",NOT($E296="H")),-$F296,IF($G296="R",$F296,IF(AND($E296="B",NOT($D296="R")),$F296/($G$1-1),IF($E296="X",$F296*Y296,0)))))</f>
        <v>0</v>
      </c>
      <c r="O296" s="153">
        <f>IF(AND($D296="C",$E296="H"),-$F296,IF(AND($D296="C",$E296="T"),$F296,0))</f>
        <v>0</v>
      </c>
      <c r="P296" s="152">
        <f>IF($G$1&lt;3,0,IF(AND($D296="C",$E296="H"),$F296,IF(AND($D296="C",NOT($E296="H")),-$F296,IF($G296="C",$F296,IF(AND($E296="B",NOT($D296="C")),$F296/($G$1-1),IF($E296="X",$F296*Z296,0))))))</f>
        <v>0</v>
      </c>
      <c r="Q296" s="153">
        <f>IF(AND($D296="L",$E296="H"),-$F296,IF(AND($D296="L",$E296="T"),$F296,0))</f>
        <v>0</v>
      </c>
      <c r="R296" s="152">
        <f>IF($G$1&lt;4,0,IF(AND($D296="L",$E296="H"),$F296,IF(AND($D296="L",NOT($E296="H")),-$F296,IF($G296="L",$F296,IF(AND($E296="B",NOT($D296="L")),$F296/($G$1-1),IF($E296="X",$F296*AA296,0))))))</f>
        <v>0</v>
      </c>
      <c r="S296" s="153">
        <f>IF(AND($D296="O",$E296="H"),-$F296,IF(AND($D296="O",$E296="T"),$F296,0))</f>
        <v>0</v>
      </c>
      <c r="T296" s="152">
        <f>IF($G$1&lt;5,0,IF(AND($D296="O",$E296="H"),$F296,IF(AND($D296="O",NOT($E296="H")),-$F296,IF($G296="O",$F296,IF(AND($E296="B",NOT($D296="O")),$F296/($G$1-1),IF($E296="X",$F296*AB296,0))))))</f>
        <v>0</v>
      </c>
      <c r="U296" s="153">
        <f>IF(AND($D296="V",$E296="H"),-$F296,IF(AND($D296="V",$E296="T"),$F296,0))</f>
        <v>0</v>
      </c>
      <c r="V296" s="152">
        <f>IF($G$1&lt;6,0,IF(AND($D296="V",$E296="H"),$F296,IF(AND($D296="V",NOT($E296="H")),-$F296,IF($G296="V",$F296,IF(AND($E296="B",NOT($D296="V")),$F296/($G$1-1),IF($E296="X",($F296*AC296)-#REF!,0))))))</f>
        <v>0</v>
      </c>
      <c r="W296" s="154">
        <f>IF(AND(D296="S",E296="H"),1,IF(AND(D296="B",E296="H"),2,IF(AND(D296="G",E296="A"),3,IF(AND(D296="G",E296="D"),4,IF(AND(D296="R",E296="A"),5,IF(AND(D296="R",E296="D"),6,IF(AND(D296="C",E296="A"),7,IF(AND(D296="C",E296="D"),8,IF(AND(D296="L",E296="A"),9,IF(AND(D296="L",E296="D"),10,IF(AND(D296="O",E296="A"),11,IF(AND(D296="O",E296="D"),12,IF(AND(D296="V",E296="A"),13,IF(AND(D296="V",E296="D"),14,0))))))))))))))</f>
        <v>0</v>
      </c>
      <c r="X296" s="155">
        <f>IF(NOT(SUMIF($W$6:$W296,1,$I$6:$I296)=0),(SUMIF($W$6:$W296,3,$F$6:$F296)-SUMIF($AE$6:$AE296,3,$F$6:$F296))/ABS(SUMIF($W$6:$W296,1,$I$6:$I296)),0)</f>
        <v>0</v>
      </c>
      <c r="Y296" s="155">
        <f>IF(NOT(SUMIF($W$6:$W296,1,$I$6:$I296)=0),(SUMIF($W$6:$W296,5,$F$6:$F296)-SUMIF($AE$6:$AE296,5,$F$6:$F296))/ABS(SUMIF($W$6:$W296,1,$I$6:$I296)),0)</f>
        <v>0</v>
      </c>
      <c r="Z296" s="155">
        <f>IF(NOT(SUMIF($W$6:$W296,1,$I$6:$I296)=0),(SUMIF($W$6:$W296,7,$F$6:$F296)-SUMIF($AE$6:$AE296,7,$F$6:$F296))/ABS(SUMIF($W$6:$W296,1,$I$6:$I296)),0)</f>
        <v>0</v>
      </c>
      <c r="AA296" s="155">
        <f>IF(NOT(SUMIF($W$6:$W296,1,$I$6:$I296)=0),(SUMIF($W$6:$W296,9,$F$6:$F296)-SUMIF($AE$6:$AE296,9,$F$6:$F296))/ABS(SUMIF($W$6:$W296,1,$I$6:$I296)),0)</f>
        <v>0</v>
      </c>
      <c r="AB296" s="155">
        <f>IF(NOT(SUMIF($W$6:$W296,1,$I$6:$I296)=0),(SUMIF($W$6:$W296,11,$F$6:$F296)-SUMIF($AE$6:$AE296,11,$F$6:$F296))/ABS(SUMIF($W$6:$W296,1,$I$6:$I296)),0)</f>
        <v>0</v>
      </c>
      <c r="AC296" s="155">
        <f>IF(NOT(SUMIF($W$6:$W296,1,$I$6:$I296)=0),(SUMIF($W$6:$W296,13,$F$6:$F296)-SUMIF($AE$6:$AE296,13,$F$6:$F296))/ABS(SUMIF($W$6:$W296,1,$I$6:$I296)),0)</f>
        <v>0</v>
      </c>
      <c r="AD296" s="155">
        <f>IF(SUM($W$6:$W296)+SUM($AE$6:$AE296)=0,0,1-X296-Y296-Z296-AA296-AB296-AC296)</f>
        <v>0</v>
      </c>
      <c r="AE296" s="156">
        <f>IF(AND($D296="S",$E296="T"),1,IF(AND($D296="B",$E296="A"),2,IF(AND($G296="G",$E296="A"),3,IF(AND($G296="G",$E296="D"),4,IF(AND($G296="R",$E296="A"),5,IF(AND($G296="R",$E296="D"),6,IF(AND($G296="C",$E296="A"),7,IF(AND($G296="C",$E296="D"),8,IF(AND($G296="L",$E296="A"),9,IF(AND($G296="L",$E296="D"),10,IF(AND($G296="O",$E296="A"),11,IF(AND($G296="O",$E296="D"),12,IF(AND($G296="V",$E296="A"),13,IF(AND($G296="V",$E296="D"),14,IF(AND($E296="A",$G296="B"),15,0)))))))))))))))</f>
        <v>0</v>
      </c>
      <c r="AF296" s="157">
        <f>IF(AND(D296="B",E296="H"),A296,IF(AND(G296="B",OR(E296="A",E296="D")),A296,0))</f>
        <v>0</v>
      </c>
    </row>
    <row r="297" ht="12.7" customHeight="1">
      <c r="A297" s="143">
        <f>IF($E297="H",-$F297,IF($E297="T",$F297,IF(AND($E297="A",$G297="B"),$F297,IF(AND(E297="D",G297="B"),F297*0.8,0))))</f>
        <v>0</v>
      </c>
      <c r="B297" s="144">
        <f>$B296-$A297</f>
        <v>0</v>
      </c>
      <c r="C297" s="144">
        <f>IF(OR($E297="Z",AND($E297="H",$D297="B")),$F297,IF(AND($D297="B",$E297="Ü"),-$F297,IF($E297="X",$F297*$AD297,IF(AND(E297="D",G297="B"),F297*0.2,IF(AND(D297="S",E297="H"),$F297*H297/100,0)))))</f>
        <v>0</v>
      </c>
      <c r="D297" s="145"/>
      <c r="E297" s="146"/>
      <c r="F297" s="147">
        <f>IF(AND(D297="G",E297="S"),ROUND(SUM($L$6:$L296)*H297/100,-2),IF(AND(D297="R",E297="S"),ROUND(SUM(N$6:N296)*H297/100,-2),IF(AND(D297="C",E297="S"),ROUND(SUM(P$6:P296)*H297/100,-2),IF(AND(D297="L",E297="S"),ROUND(SUM(R$6:R296)*H297/100,-2),IF(AND(D297="O",E297="S"),ROUND(SUM(T$6:T296)*H297/100,-2),IF(AND(D297="V",E297="S"),ROUND(SUM(V$6:V296)*H297/100,-2),IF(AND(D297="G",E297="Z"),ABS(ROUND(SUM(K$6:K296)*H297/100,-2)),IF(AND(D297="R",E297="Z"),ABS(ROUND(SUM(M$6:M296)*H297/100,-2)),IF(AND(D297="C",E297="Z"),ABS(ROUND(SUM(O$6:O296)*H297/100,-2)),IF(AND(D297="L",E297="Z"),ABS(ROUND(SUM(Q$6:Q296)*H297/100,-2)),IF(AND(D297="O",E297="Z"),ABS(ROUND(SUM(S$6:S296)*H297/100,-2)),IF(AND(D297="V",E297="Z"),ABS(ROUND(SUM(U$6:U296)*H297/100,-2)),IF(E297="X",ABS(ROUND(SUM(I$6:I296)*H297/100,-2)),IF(AND(D297="B",E297="H"),80000,0))))))))))))))</f>
        <v>0</v>
      </c>
      <c r="G297" s="148"/>
      <c r="H297" s="149">
        <f>IF(AND(E296="S"),H295,H296)</f>
        <v>5</v>
      </c>
      <c r="I297" s="144">
        <f>IF(AND($D297="S",$E297="H"),-$F297,IF(AND($D297="S",$E297="T"),$F297,0))</f>
        <v>0</v>
      </c>
      <c r="J297" s="150">
        <f>IF(AND($D297="S",OR($E297="Ü",$E297="T",$E297="A",$E297="D")),-$F297,IF(AND($G297="S",$E297="Ü"),$F297,IF(E297="S",$F297,IF(AND(D297="S",E297="H"),$F297*(100-H297)/100,IF(E297="X",-F297,0)))))</f>
        <v>0</v>
      </c>
      <c r="K297" s="151">
        <f>IF(AND($D297="G",$E297="H"),-$F297,IF(AND($D297="G",$E297="T"),$F297,0))</f>
        <v>0</v>
      </c>
      <c r="L297" s="152">
        <f>IF(AND($D297="G",$E297="H"),$F297,IF(AND($D297="G",NOT($E297="H")),-$F297,IF($G297="G",$F297,IF(AND($E297="B",NOT($D297="G")),$F297/($G$1-1),IF($E297="X",$F297*X297,0)))))</f>
        <v>0</v>
      </c>
      <c r="M297" s="153">
        <f>IF(AND($D297="R",$E297="H"),-$F297,IF(AND($D297="R",$E297="T"),$F297,0))</f>
        <v>0</v>
      </c>
      <c r="N297" s="152">
        <f>IF(AND($D297="R",$E297="H"),$F297,IF(AND($D297="R",NOT($E297="H")),-$F297,IF($G297="R",$F297,IF(AND($E297="B",NOT($D297="R")),$F297/($G$1-1),IF($E297="X",$F297*Y297,0)))))</f>
        <v>0</v>
      </c>
      <c r="O297" s="153">
        <f>IF(AND($D297="C",$E297="H"),-$F297,IF(AND($D297="C",$E297="T"),$F297,0))</f>
        <v>0</v>
      </c>
      <c r="P297" s="152">
        <f>IF($G$1&lt;3,0,IF(AND($D297="C",$E297="H"),$F297,IF(AND($D297="C",NOT($E297="H")),-$F297,IF($G297="C",$F297,IF(AND($E297="B",NOT($D297="C")),$F297/($G$1-1),IF($E297="X",$F297*Z297,0))))))</f>
        <v>0</v>
      </c>
      <c r="Q297" s="153">
        <f>IF(AND($D297="L",$E297="H"),-$F297,IF(AND($D297="L",$E297="T"),$F297,0))</f>
        <v>0</v>
      </c>
      <c r="R297" s="152">
        <f>IF($G$1&lt;4,0,IF(AND($D297="L",$E297="H"),$F297,IF(AND($D297="L",NOT($E297="H")),-$F297,IF($G297="L",$F297,IF(AND($E297="B",NOT($D297="L")),$F297/($G$1-1),IF($E297="X",$F297*AA297,0))))))</f>
        <v>0</v>
      </c>
      <c r="S297" s="153">
        <f>IF(AND($D297="O",$E297="H"),-$F297,IF(AND($D297="O",$E297="T"),$F297,0))</f>
        <v>0</v>
      </c>
      <c r="T297" s="152">
        <f>IF($G$1&lt;5,0,IF(AND($D297="O",$E297="H"),$F297,IF(AND($D297="O",NOT($E297="H")),-$F297,IF($G297="O",$F297,IF(AND($E297="B",NOT($D297="O")),$F297/($G$1-1),IF($E297="X",$F297*AB297,0))))))</f>
        <v>0</v>
      </c>
      <c r="U297" s="153">
        <f>IF(AND($D297="V",$E297="H"),-$F297,IF(AND($D297="V",$E297="T"),$F297,0))</f>
        <v>0</v>
      </c>
      <c r="V297" s="152">
        <f>IF($G$1&lt;6,0,IF(AND($D297="V",$E297="H"),$F297,IF(AND($D297="V",NOT($E297="H")),-$F297,IF($G297="V",$F297,IF(AND($E297="B",NOT($D297="V")),$F297/($G$1-1),IF($E297="X",($F297*AC297)-#REF!,0))))))</f>
        <v>0</v>
      </c>
      <c r="W297" s="158">
        <f>IF(AND(D297="S",E297="H"),1,IF(AND(D297="B",E297="H"),2,IF(AND(D297="G",E297="A"),3,IF(AND(D297="G",E297="D"),4,IF(AND(D297="R",E297="A"),5,IF(AND(D297="R",E297="D"),6,IF(AND(D297="C",E297="A"),7,IF(AND(D297="C",E297="D"),8,IF(AND(D297="L",E297="A"),9,IF(AND(D297="L",E297="D"),10,IF(AND(D297="O",E297="A"),11,IF(AND(D297="O",E297="D"),12,IF(AND(D297="V",E297="A"),13,IF(AND(D297="V",E297="D"),14,0))))))))))))))</f>
        <v>0</v>
      </c>
      <c r="X297" s="159">
        <f>IF(NOT(SUMIF($W$6:$W297,1,$I$6:$I297)=0),(SUMIF($W$6:$W297,3,$F$6:$F297)-SUMIF($AE$6:$AE297,3,$F$6:$F297))/ABS(SUMIF($W$6:$W297,1,$I$6:$I297)),0)</f>
        <v>0</v>
      </c>
      <c r="Y297" s="159">
        <f>IF(NOT(SUMIF($W$6:$W297,1,$I$6:$I297)=0),(SUMIF($W$6:$W297,5,$F$6:$F297)-SUMIF($AE$6:$AE297,5,$F$6:$F297))/ABS(SUMIF($W$6:$W297,1,$I$6:$I297)),0)</f>
        <v>0</v>
      </c>
      <c r="Z297" s="159">
        <f>IF(NOT(SUMIF($W$6:$W297,1,$I$6:$I297)=0),(SUMIF($W$6:$W297,7,$F$6:$F297)-SUMIF($AE$6:$AE297,7,$F$6:$F297))/ABS(SUMIF($W$6:$W297,1,$I$6:$I297)),0)</f>
        <v>0</v>
      </c>
      <c r="AA297" s="159">
        <f>IF(NOT(SUMIF($W$6:$W297,1,$I$6:$I297)=0),(SUMIF($W$6:$W297,9,$F$6:$F297)-SUMIF($AE$6:$AE297,9,$F$6:$F297))/ABS(SUMIF($W$6:$W297,1,$I$6:$I297)),0)</f>
        <v>0</v>
      </c>
      <c r="AB297" s="159">
        <f>IF(NOT(SUMIF($W$6:$W297,1,$I$6:$I297)=0),(SUMIF($W$6:$W297,11,$F$6:$F297)-SUMIF($AE$6:$AE297,11,$F$6:$F297))/ABS(SUMIF($W$6:$W297,1,$I$6:$I297)),0)</f>
        <v>0</v>
      </c>
      <c r="AC297" s="159">
        <f>IF(NOT(SUMIF($W$6:$W297,1,$I$6:$I297)=0),(SUMIF($W$6:$W297,13,$F$6:$F297)-SUMIF($AE$6:$AE297,13,$F$6:$F297))/ABS(SUMIF($W$6:$W297,1,$I$6:$I297)),0)</f>
        <v>0</v>
      </c>
      <c r="AD297" s="159">
        <f>IF(SUM($W$6:$W297)+SUM($AE$6:$AE297)=0,0,1-X297-Y297-Z297-AA297-AB297-AC297)</f>
        <v>0</v>
      </c>
      <c r="AE297" s="160">
        <f>IF(AND($D297="S",$E297="T"),1,IF(AND($D297="B",$E297="A"),2,IF(AND($G297="G",$E297="A"),3,IF(AND($G297="G",$E297="D"),4,IF(AND($G297="R",$E297="A"),5,IF(AND($G297="R",$E297="D"),6,IF(AND($G297="C",$E297="A"),7,IF(AND($G297="C",$E297="D"),8,IF(AND($G297="L",$E297="A"),9,IF(AND($G297="L",$E297="D"),10,IF(AND($G297="O",$E297="A"),11,IF(AND($G297="O",$E297="D"),12,IF(AND($G297="V",$E297="A"),13,IF(AND($G297="V",$E297="D"),14,IF(AND($E297="A",$G297="B"),15,0)))))))))))))))</f>
        <v>0</v>
      </c>
      <c r="AF297" s="161">
        <f>IF(AND(D297="B",E297="H"),A297,IF(AND(G297="B",OR(E297="A",E297="D")),A297,0))</f>
        <v>0</v>
      </c>
    </row>
    <row r="298" ht="12.7" customHeight="1">
      <c r="A298" s="143">
        <f>IF($E298="H",-$F298,IF($E298="T",$F298,IF(AND($E298="A",$G298="B"),$F298,IF(AND(E298="D",G298="B"),F298*0.8,0))))</f>
        <v>0</v>
      </c>
      <c r="B298" s="144">
        <f>$B297-$A298</f>
        <v>0</v>
      </c>
      <c r="C298" s="144">
        <f>IF(OR($E298="Z",AND($E298="H",$D298="B")),$F298,IF(AND($D298="B",$E298="Ü"),-$F298,IF($E298="X",$F298*$AD298,IF(AND(E298="D",G298="B"),F298*0.2,IF(AND(D298="S",E298="H"),$F298*H298/100,0)))))</f>
        <v>0</v>
      </c>
      <c r="D298" s="145"/>
      <c r="E298" s="146"/>
      <c r="F298" s="147">
        <f>IF(AND(D298="G",E298="S"),ROUND(SUM($L$6:$L297)*H298/100,-2),IF(AND(D298="R",E298="S"),ROUND(SUM(N$6:N297)*H298/100,-2),IF(AND(D298="C",E298="S"),ROUND(SUM(P$6:P297)*H298/100,-2),IF(AND(D298="L",E298="S"),ROUND(SUM(R$6:R297)*H298/100,-2),IF(AND(D298="O",E298="S"),ROUND(SUM(T$6:T297)*H298/100,-2),IF(AND(D298="V",E298="S"),ROUND(SUM(V$6:V297)*H298/100,-2),IF(AND(D298="G",E298="Z"),ABS(ROUND(SUM(K$6:K297)*H298/100,-2)),IF(AND(D298="R",E298="Z"),ABS(ROUND(SUM(M$6:M297)*H298/100,-2)),IF(AND(D298="C",E298="Z"),ABS(ROUND(SUM(O$6:O297)*H298/100,-2)),IF(AND(D298="L",E298="Z"),ABS(ROUND(SUM(Q$6:Q297)*H298/100,-2)),IF(AND(D298="O",E298="Z"),ABS(ROUND(SUM(S$6:S297)*H298/100,-2)),IF(AND(D298="V",E298="Z"),ABS(ROUND(SUM(U$6:U297)*H298/100,-2)),IF(E298="X",ABS(ROUND(SUM(I$6:I297)*H298/100,-2)),IF(AND(D298="B",E298="H"),80000,0))))))))))))))</f>
        <v>0</v>
      </c>
      <c r="G298" s="148"/>
      <c r="H298" s="149">
        <f>IF(AND(E297="S"),H296,H297)</f>
        <v>5</v>
      </c>
      <c r="I298" s="144">
        <f>IF(AND($D298="S",$E298="H"),-$F298,IF(AND($D298="S",$E298="T"),$F298,0))</f>
        <v>0</v>
      </c>
      <c r="J298" s="150">
        <f>IF(AND($D298="S",OR($E298="Ü",$E298="T",$E298="A",$E298="D")),-$F298,IF(AND($G298="S",$E298="Ü"),$F298,IF(E298="S",$F298,IF(AND(D298="S",E298="H"),$F298*(100-H298)/100,IF(E298="X",-F298,0)))))</f>
        <v>0</v>
      </c>
      <c r="K298" s="151">
        <f>IF(AND($D298="G",$E298="H"),-$F298,IF(AND($D298="G",$E298="T"),$F298,0))</f>
        <v>0</v>
      </c>
      <c r="L298" s="152">
        <f>IF(AND($D298="G",$E298="H"),$F298,IF(AND($D298="G",NOT($E298="H")),-$F298,IF($G298="G",$F298,IF(AND($E298="B",NOT($D298="G")),$F298/($G$1-1),IF($E298="X",$F298*X298,0)))))</f>
        <v>0</v>
      </c>
      <c r="M298" s="153">
        <f>IF(AND($D298="R",$E298="H"),-$F298,IF(AND($D298="R",$E298="T"),$F298,0))</f>
        <v>0</v>
      </c>
      <c r="N298" s="152">
        <f>IF(AND($D298="R",$E298="H"),$F298,IF(AND($D298="R",NOT($E298="H")),-$F298,IF($G298="R",$F298,IF(AND($E298="B",NOT($D298="R")),$F298/($G$1-1),IF($E298="X",$F298*Y298,0)))))</f>
        <v>0</v>
      </c>
      <c r="O298" s="153">
        <f>IF(AND($D298="C",$E298="H"),-$F298,IF(AND($D298="C",$E298="T"),$F298,0))</f>
        <v>0</v>
      </c>
      <c r="P298" s="152">
        <f>IF($G$1&lt;3,0,IF(AND($D298="C",$E298="H"),$F298,IF(AND($D298="C",NOT($E298="H")),-$F298,IF($G298="C",$F298,IF(AND($E298="B",NOT($D298="C")),$F298/($G$1-1),IF($E298="X",$F298*Z298,0))))))</f>
        <v>0</v>
      </c>
      <c r="Q298" s="153">
        <f>IF(AND($D298="L",$E298="H"),-$F298,IF(AND($D298="L",$E298="T"),$F298,0))</f>
        <v>0</v>
      </c>
      <c r="R298" s="152">
        <f>IF($G$1&lt;4,0,IF(AND($D298="L",$E298="H"),$F298,IF(AND($D298="L",NOT($E298="H")),-$F298,IF($G298="L",$F298,IF(AND($E298="B",NOT($D298="L")),$F298/($G$1-1),IF($E298="X",$F298*AA298,0))))))</f>
        <v>0</v>
      </c>
      <c r="S298" s="153">
        <f>IF(AND($D298="O",$E298="H"),-$F298,IF(AND($D298="O",$E298="T"),$F298,0))</f>
        <v>0</v>
      </c>
      <c r="T298" s="152">
        <f>IF($G$1&lt;5,0,IF(AND($D298="O",$E298="H"),$F298,IF(AND($D298="O",NOT($E298="H")),-$F298,IF($G298="O",$F298,IF(AND($E298="B",NOT($D298="O")),$F298/($G$1-1),IF($E298="X",$F298*AB298,0))))))</f>
        <v>0</v>
      </c>
      <c r="U298" s="153">
        <f>IF(AND($D298="V",$E298="H"),-$F298,IF(AND($D298="V",$E298="T"),$F298,0))</f>
        <v>0</v>
      </c>
      <c r="V298" s="152">
        <f>IF($G$1&lt;6,0,IF(AND($D298="V",$E298="H"),$F298,IF(AND($D298="V",NOT($E298="H")),-$F298,IF($G298="V",$F298,IF(AND($E298="B",NOT($D298="V")),$F298/($G$1-1),IF($E298="X",($F298*AC298)-#REF!,0))))))</f>
        <v>0</v>
      </c>
      <c r="W298" s="154">
        <f>IF(AND(D298="S",E298="H"),1,IF(AND(D298="B",E298="H"),2,IF(AND(D298="G",E298="A"),3,IF(AND(D298="G",E298="D"),4,IF(AND(D298="R",E298="A"),5,IF(AND(D298="R",E298="D"),6,IF(AND(D298="C",E298="A"),7,IF(AND(D298="C",E298="D"),8,IF(AND(D298="L",E298="A"),9,IF(AND(D298="L",E298="D"),10,IF(AND(D298="O",E298="A"),11,IF(AND(D298="O",E298="D"),12,IF(AND(D298="V",E298="A"),13,IF(AND(D298="V",E298="D"),14,0))))))))))))))</f>
        <v>0</v>
      </c>
      <c r="X298" s="155">
        <f>IF(NOT(SUMIF($W$6:$W298,1,$I$6:$I298)=0),(SUMIF($W$6:$W298,3,$F$6:$F298)-SUMIF($AE$6:$AE298,3,$F$6:$F298))/ABS(SUMIF($W$6:$W298,1,$I$6:$I298)),0)</f>
        <v>0</v>
      </c>
      <c r="Y298" s="155">
        <f>IF(NOT(SUMIF($W$6:$W298,1,$I$6:$I298)=0),(SUMIF($W$6:$W298,5,$F$6:$F298)-SUMIF($AE$6:$AE298,5,$F$6:$F298))/ABS(SUMIF($W$6:$W298,1,$I$6:$I298)),0)</f>
        <v>0</v>
      </c>
      <c r="Z298" s="155">
        <f>IF(NOT(SUMIF($W$6:$W298,1,$I$6:$I298)=0),(SUMIF($W$6:$W298,7,$F$6:$F298)-SUMIF($AE$6:$AE298,7,$F$6:$F298))/ABS(SUMIF($W$6:$W298,1,$I$6:$I298)),0)</f>
        <v>0</v>
      </c>
      <c r="AA298" s="155">
        <f>IF(NOT(SUMIF($W$6:$W298,1,$I$6:$I298)=0),(SUMIF($W$6:$W298,9,$F$6:$F298)-SUMIF($AE$6:$AE298,9,$F$6:$F298))/ABS(SUMIF($W$6:$W298,1,$I$6:$I298)),0)</f>
        <v>0</v>
      </c>
      <c r="AB298" s="155">
        <f>IF(NOT(SUMIF($W$6:$W298,1,$I$6:$I298)=0),(SUMIF($W$6:$W298,11,$F$6:$F298)-SUMIF($AE$6:$AE298,11,$F$6:$F298))/ABS(SUMIF($W$6:$W298,1,$I$6:$I298)),0)</f>
        <v>0</v>
      </c>
      <c r="AC298" s="155">
        <f>IF(NOT(SUMIF($W$6:$W298,1,$I$6:$I298)=0),(SUMIF($W$6:$W298,13,$F$6:$F298)-SUMIF($AE$6:$AE298,13,$F$6:$F298))/ABS(SUMIF($W$6:$W298,1,$I$6:$I298)),0)</f>
        <v>0</v>
      </c>
      <c r="AD298" s="155">
        <f>IF(SUM($W$6:$W298)+SUM($AE$6:$AE298)=0,0,1-X298-Y298-Z298-AA298-AB298-AC298)</f>
        <v>0</v>
      </c>
      <c r="AE298" s="156">
        <f>IF(AND($D298="S",$E298="T"),1,IF(AND($D298="B",$E298="A"),2,IF(AND($G298="G",$E298="A"),3,IF(AND($G298="G",$E298="D"),4,IF(AND($G298="R",$E298="A"),5,IF(AND($G298="R",$E298="D"),6,IF(AND($G298="C",$E298="A"),7,IF(AND($G298="C",$E298="D"),8,IF(AND($G298="L",$E298="A"),9,IF(AND($G298="L",$E298="D"),10,IF(AND($G298="O",$E298="A"),11,IF(AND($G298="O",$E298="D"),12,IF(AND($G298="V",$E298="A"),13,IF(AND($G298="V",$E298="D"),14,IF(AND($E298="A",$G298="B"),15,0)))))))))))))))</f>
        <v>0</v>
      </c>
      <c r="AF298" s="157">
        <f>IF(AND(D298="B",E298="H"),A298,IF(AND(G298="B",OR(E298="A",E298="D")),A298,0))</f>
        <v>0</v>
      </c>
    </row>
    <row r="299" ht="12.7" customHeight="1">
      <c r="A299" s="143">
        <f>IF($E299="H",-$F299,IF($E299="T",$F299,IF(AND($E299="A",$G299="B"),$F299,IF(AND(E299="D",G299="B"),F299*0.8,0))))</f>
        <v>0</v>
      </c>
      <c r="B299" s="144">
        <f>$B298-$A299</f>
        <v>0</v>
      </c>
      <c r="C299" s="144">
        <f>IF(OR($E299="Z",AND($E299="H",$D299="B")),$F299,IF(AND($D299="B",$E299="Ü"),-$F299,IF($E299="X",$F299*$AD299,IF(AND(E299="D",G299="B"),F299*0.2,IF(AND(D299="S",E299="H"),$F299*H299/100,0)))))</f>
        <v>0</v>
      </c>
      <c r="D299" s="145"/>
      <c r="E299" s="146"/>
      <c r="F299" s="147">
        <f>IF(AND(D299="G",E299="S"),ROUND(SUM($L$6:$L298)*H299/100,-2),IF(AND(D299="R",E299="S"),ROUND(SUM(N$6:N298)*H299/100,-2),IF(AND(D299="C",E299="S"),ROUND(SUM(P$6:P298)*H299/100,-2),IF(AND(D299="L",E299="S"),ROUND(SUM(R$6:R298)*H299/100,-2),IF(AND(D299="O",E299="S"),ROUND(SUM(T$6:T298)*H299/100,-2),IF(AND(D299="V",E299="S"),ROUND(SUM(V$6:V298)*H299/100,-2),IF(AND(D299="G",E299="Z"),ABS(ROUND(SUM(K$6:K298)*H299/100,-2)),IF(AND(D299="R",E299="Z"),ABS(ROUND(SUM(M$6:M298)*H299/100,-2)),IF(AND(D299="C",E299="Z"),ABS(ROUND(SUM(O$6:O298)*H299/100,-2)),IF(AND(D299="L",E299="Z"),ABS(ROUND(SUM(Q$6:Q298)*H299/100,-2)),IF(AND(D299="O",E299="Z"),ABS(ROUND(SUM(S$6:S298)*H299/100,-2)),IF(AND(D299="V",E299="Z"),ABS(ROUND(SUM(U$6:U298)*H299/100,-2)),IF(E299="X",ABS(ROUND(SUM(I$6:I298)*H299/100,-2)),IF(AND(D299="B",E299="H"),80000,0))))))))))))))</f>
        <v>0</v>
      </c>
      <c r="G299" s="148"/>
      <c r="H299" s="149">
        <f>IF(AND(E298="S"),H297,H298)</f>
        <v>5</v>
      </c>
      <c r="I299" s="144">
        <f>IF(AND($D299="S",$E299="H"),-$F299,IF(AND($D299="S",$E299="T"),$F299,0))</f>
        <v>0</v>
      </c>
      <c r="J299" s="150">
        <f>IF(AND($D299="S",OR($E299="Ü",$E299="T",$E299="A",$E299="D")),-$F299,IF(AND($G299="S",$E299="Ü"),$F299,IF(E299="S",$F299,IF(AND(D299="S",E299="H"),$F299*(100-H299)/100,IF(E299="X",-F299,0)))))</f>
        <v>0</v>
      </c>
      <c r="K299" s="151">
        <f>IF(AND($D299="G",$E299="H"),-$F299,IF(AND($D299="G",$E299="T"),$F299,0))</f>
        <v>0</v>
      </c>
      <c r="L299" s="152">
        <f>IF(AND($D299="G",$E299="H"),$F299,IF(AND($D299="G",NOT($E299="H")),-$F299,IF($G299="G",$F299,IF(AND($E299="B",NOT($D299="G")),$F299/($G$1-1),IF($E299="X",$F299*X299,0)))))</f>
        <v>0</v>
      </c>
      <c r="M299" s="153">
        <f>IF(AND($D299="R",$E299="H"),-$F299,IF(AND($D299="R",$E299="T"),$F299,0))</f>
        <v>0</v>
      </c>
      <c r="N299" s="152">
        <f>IF(AND($D299="R",$E299="H"),$F299,IF(AND($D299="R",NOT($E299="H")),-$F299,IF($G299="R",$F299,IF(AND($E299="B",NOT($D299="R")),$F299/($G$1-1),IF($E299="X",$F299*Y299,0)))))</f>
        <v>0</v>
      </c>
      <c r="O299" s="153">
        <f>IF(AND($D299="C",$E299="H"),-$F299,IF(AND($D299="C",$E299="T"),$F299,0))</f>
        <v>0</v>
      </c>
      <c r="P299" s="152">
        <f>IF($G$1&lt;3,0,IF(AND($D299="C",$E299="H"),$F299,IF(AND($D299="C",NOT($E299="H")),-$F299,IF($G299="C",$F299,IF(AND($E299="B",NOT($D299="C")),$F299/($G$1-1),IF($E299="X",$F299*Z299,0))))))</f>
        <v>0</v>
      </c>
      <c r="Q299" s="153">
        <f>IF(AND($D299="L",$E299="H"),-$F299,IF(AND($D299="L",$E299="T"),$F299,0))</f>
        <v>0</v>
      </c>
      <c r="R299" s="152">
        <f>IF($G$1&lt;4,0,IF(AND($D299="L",$E299="H"),$F299,IF(AND($D299="L",NOT($E299="H")),-$F299,IF($G299="L",$F299,IF(AND($E299="B",NOT($D299="L")),$F299/($G$1-1),IF($E299="X",$F299*AA299,0))))))</f>
        <v>0</v>
      </c>
      <c r="S299" s="153">
        <f>IF(AND($D299="O",$E299="H"),-$F299,IF(AND($D299="O",$E299="T"),$F299,0))</f>
        <v>0</v>
      </c>
      <c r="T299" s="152">
        <f>IF($G$1&lt;5,0,IF(AND($D299="O",$E299="H"),$F299,IF(AND($D299="O",NOT($E299="H")),-$F299,IF($G299="O",$F299,IF(AND($E299="B",NOT($D299="O")),$F299/($G$1-1),IF($E299="X",$F299*AB299,0))))))</f>
        <v>0</v>
      </c>
      <c r="U299" s="153">
        <f>IF(AND($D299="V",$E299="H"),-$F299,IF(AND($D299="V",$E299="T"),$F299,0))</f>
        <v>0</v>
      </c>
      <c r="V299" s="152">
        <f>IF($G$1&lt;6,0,IF(AND($D299="V",$E299="H"),$F299,IF(AND($D299="V",NOT($E299="H")),-$F299,IF($G299="V",$F299,IF(AND($E299="B",NOT($D299="V")),$F299/($G$1-1),IF($E299="X",($F299*AC299)-#REF!,0))))))</f>
        <v>0</v>
      </c>
      <c r="W299" s="158">
        <f>IF(AND(D299="S",E299="H"),1,IF(AND(D299="B",E299="H"),2,IF(AND(D299="G",E299="A"),3,IF(AND(D299="G",E299="D"),4,IF(AND(D299="R",E299="A"),5,IF(AND(D299="R",E299="D"),6,IF(AND(D299="C",E299="A"),7,IF(AND(D299="C",E299="D"),8,IF(AND(D299="L",E299="A"),9,IF(AND(D299="L",E299="D"),10,IF(AND(D299="O",E299="A"),11,IF(AND(D299="O",E299="D"),12,IF(AND(D299="V",E299="A"),13,IF(AND(D299="V",E299="D"),14,0))))))))))))))</f>
        <v>0</v>
      </c>
      <c r="X299" s="159">
        <f>IF(NOT(SUMIF($W$6:$W299,1,$I$6:$I299)=0),(SUMIF($W$6:$W299,3,$F$6:$F299)-SUMIF($AE$6:$AE299,3,$F$6:$F299))/ABS(SUMIF($W$6:$W299,1,$I$6:$I299)),0)</f>
        <v>0</v>
      </c>
      <c r="Y299" s="159">
        <f>IF(NOT(SUMIF($W$6:$W299,1,$I$6:$I299)=0),(SUMIF($W$6:$W299,5,$F$6:$F299)-SUMIF($AE$6:$AE299,5,$F$6:$F299))/ABS(SUMIF($W$6:$W299,1,$I$6:$I299)),0)</f>
        <v>0</v>
      </c>
      <c r="Z299" s="159">
        <f>IF(NOT(SUMIF($W$6:$W299,1,$I$6:$I299)=0),(SUMIF($W$6:$W299,7,$F$6:$F299)-SUMIF($AE$6:$AE299,7,$F$6:$F299))/ABS(SUMIF($W$6:$W299,1,$I$6:$I299)),0)</f>
        <v>0</v>
      </c>
      <c r="AA299" s="159">
        <f>IF(NOT(SUMIF($W$6:$W299,1,$I$6:$I299)=0),(SUMIF($W$6:$W299,9,$F$6:$F299)-SUMIF($AE$6:$AE299,9,$F$6:$F299))/ABS(SUMIF($W$6:$W299,1,$I$6:$I299)),0)</f>
        <v>0</v>
      </c>
      <c r="AB299" s="159">
        <f>IF(NOT(SUMIF($W$6:$W299,1,$I$6:$I299)=0),(SUMIF($W$6:$W299,11,$F$6:$F299)-SUMIF($AE$6:$AE299,11,$F$6:$F299))/ABS(SUMIF($W$6:$W299,1,$I$6:$I299)),0)</f>
        <v>0</v>
      </c>
      <c r="AC299" s="159">
        <f>IF(NOT(SUMIF($W$6:$W299,1,$I$6:$I299)=0),(SUMIF($W$6:$W299,13,$F$6:$F299)-SUMIF($AE$6:$AE299,13,$F$6:$F299))/ABS(SUMIF($W$6:$W299,1,$I$6:$I299)),0)</f>
        <v>0</v>
      </c>
      <c r="AD299" s="159">
        <f>IF(SUM($W$6:$W299)+SUM($AE$6:$AE299)=0,0,1-X299-Y299-Z299-AA299-AB299-AC299)</f>
        <v>0</v>
      </c>
      <c r="AE299" s="160">
        <f>IF(AND($D299="S",$E299="T"),1,IF(AND($D299="B",$E299="A"),2,IF(AND($G299="G",$E299="A"),3,IF(AND($G299="G",$E299="D"),4,IF(AND($G299="R",$E299="A"),5,IF(AND($G299="R",$E299="D"),6,IF(AND($G299="C",$E299="A"),7,IF(AND($G299="C",$E299="D"),8,IF(AND($G299="L",$E299="A"),9,IF(AND($G299="L",$E299="D"),10,IF(AND($G299="O",$E299="A"),11,IF(AND($G299="O",$E299="D"),12,IF(AND($G299="V",$E299="A"),13,IF(AND($G299="V",$E299="D"),14,IF(AND($E299="A",$G299="B"),15,0)))))))))))))))</f>
        <v>0</v>
      </c>
      <c r="AF299" s="161">
        <f>IF(AND(D299="B",E299="H"),A299,IF(AND(G299="B",OR(E299="A",E299="D")),A299,0))</f>
        <v>0</v>
      </c>
    </row>
    <row r="300" ht="12.7" customHeight="1">
      <c r="A300" s="143">
        <f>IF($E300="H",-$F300,IF($E300="T",$F300,IF(AND($E300="A",$G300="B"),$F300,IF(AND(E300="D",G300="B"),F300*0.8,0))))</f>
        <v>0</v>
      </c>
      <c r="B300" s="144">
        <f>$B299-$A300</f>
        <v>0</v>
      </c>
      <c r="C300" s="144">
        <f>IF(OR($E300="Z",AND($E300="H",$D300="B")),$F300,IF(AND($D300="B",$E300="Ü"),-$F300,IF($E300="X",$F300*$AD300,IF(AND(E300="D",G300="B"),F300*0.2,IF(AND(D300="S",E300="H"),$F300*H300/100,0)))))</f>
        <v>0</v>
      </c>
      <c r="D300" s="145"/>
      <c r="E300" s="146"/>
      <c r="F300" s="147">
        <f>IF(AND(D300="G",E300="S"),ROUND(SUM($L$6:$L299)*H300/100,-2),IF(AND(D300="R",E300="S"),ROUND(SUM(N$6:N299)*H300/100,-2),IF(AND(D300="C",E300="S"),ROUND(SUM(P$6:P299)*H300/100,-2),IF(AND(D300="L",E300="S"),ROUND(SUM(R$6:R299)*H300/100,-2),IF(AND(D300="O",E300="S"),ROUND(SUM(T$6:T299)*H300/100,-2),IF(AND(D300="V",E300="S"),ROUND(SUM(V$6:V299)*H300/100,-2),IF(AND(D300="G",E300="Z"),ABS(ROUND(SUM(K$6:K299)*H300/100,-2)),IF(AND(D300="R",E300="Z"),ABS(ROUND(SUM(M$6:M299)*H300/100,-2)),IF(AND(D300="C",E300="Z"),ABS(ROUND(SUM(O$6:O299)*H300/100,-2)),IF(AND(D300="L",E300="Z"),ABS(ROUND(SUM(Q$6:Q299)*H300/100,-2)),IF(AND(D300="O",E300="Z"),ABS(ROUND(SUM(S$6:S299)*H300/100,-2)),IF(AND(D300="V",E300="Z"),ABS(ROUND(SUM(U$6:U299)*H300/100,-2)),IF(E300="X",ABS(ROUND(SUM(I$6:I299)*H300/100,-2)),IF(AND(D300="B",E300="H"),80000,0))))))))))))))</f>
        <v>0</v>
      </c>
      <c r="G300" s="148"/>
      <c r="H300" s="149">
        <f>IF(AND(E299="S"),H298,H299)</f>
        <v>5</v>
      </c>
      <c r="I300" s="144">
        <f>IF(AND($D300="S",$E300="H"),-$F300,IF(AND($D300="S",$E300="T"),$F300,0))</f>
        <v>0</v>
      </c>
      <c r="J300" s="150">
        <f>IF(AND($D300="S",OR($E300="Ü",$E300="T",$E300="A",$E300="D")),-$F300,IF(AND($G300="S",$E300="Ü"),$F300,IF(E300="S",$F300,IF(AND(D300="S",E300="H"),$F300*(100-H300)/100,IF(E300="X",-F300,0)))))</f>
        <v>0</v>
      </c>
      <c r="K300" s="151">
        <f>IF(AND($D300="G",$E300="H"),-$F300,IF(AND($D300="G",$E300="T"),$F300,0))</f>
        <v>0</v>
      </c>
      <c r="L300" s="152">
        <f>IF(AND($D300="G",$E300="H"),$F300,IF(AND($D300="G",NOT($E300="H")),-$F300,IF($G300="G",$F300,IF(AND($E300="B",NOT($D300="G")),$F300/($G$1-1),IF($E300="X",$F300*X300,0)))))</f>
        <v>0</v>
      </c>
      <c r="M300" s="153">
        <f>IF(AND($D300="R",$E300="H"),-$F300,IF(AND($D300="R",$E300="T"),$F300,0))</f>
        <v>0</v>
      </c>
      <c r="N300" s="152">
        <f>IF(AND($D300="R",$E300="H"),$F300,IF(AND($D300="R",NOT($E300="H")),-$F300,IF($G300="R",$F300,IF(AND($E300="B",NOT($D300="R")),$F300/($G$1-1),IF($E300="X",$F300*Y300,0)))))</f>
        <v>0</v>
      </c>
      <c r="O300" s="153">
        <f>IF(AND($D300="C",$E300="H"),-$F300,IF(AND($D300="C",$E300="T"),$F300,0))</f>
        <v>0</v>
      </c>
      <c r="P300" s="152">
        <f>IF($G$1&lt;3,0,IF(AND($D300="C",$E300="H"),$F300,IF(AND($D300="C",NOT($E300="H")),-$F300,IF($G300="C",$F300,IF(AND($E300="B",NOT($D300="C")),$F300/($G$1-1),IF($E300="X",$F300*Z300,0))))))</f>
        <v>0</v>
      </c>
      <c r="Q300" s="153">
        <f>IF(AND($D300="L",$E300="H"),-$F300,IF(AND($D300="L",$E300="T"),$F300,0))</f>
        <v>0</v>
      </c>
      <c r="R300" s="152">
        <f>IF($G$1&lt;4,0,IF(AND($D300="L",$E300="H"),$F300,IF(AND($D300="L",NOT($E300="H")),-$F300,IF($G300="L",$F300,IF(AND($E300="B",NOT($D300="L")),$F300/($G$1-1),IF($E300="X",$F300*AA300,0))))))</f>
        <v>0</v>
      </c>
      <c r="S300" s="153">
        <f>IF(AND($D300="O",$E300="H"),-$F300,IF(AND($D300="O",$E300="T"),$F300,0))</f>
        <v>0</v>
      </c>
      <c r="T300" s="152">
        <f>IF($G$1&lt;5,0,IF(AND($D300="O",$E300="H"),$F300,IF(AND($D300="O",NOT($E300="H")),-$F300,IF($G300="O",$F300,IF(AND($E300="B",NOT($D300="O")),$F300/($G$1-1),IF($E300="X",$F300*AB300,0))))))</f>
        <v>0</v>
      </c>
      <c r="U300" s="153">
        <f>IF(AND($D300="V",$E300="H"),-$F300,IF(AND($D300="V",$E300="T"),$F300,0))</f>
        <v>0</v>
      </c>
      <c r="V300" s="152">
        <f>IF($G$1&lt;6,0,IF(AND($D300="V",$E300="H"),$F300,IF(AND($D300="V",NOT($E300="H")),-$F300,IF($G300="V",$F300,IF(AND($E300="B",NOT($D300="V")),$F300/($G$1-1),IF($E300="X",($F300*AC300)-#REF!,0))))))</f>
        <v>0</v>
      </c>
      <c r="W300" s="154">
        <f>IF(AND(D300="S",E300="H"),1,IF(AND(D300="B",E300="H"),2,IF(AND(D300="G",E300="A"),3,IF(AND(D300="G",E300="D"),4,IF(AND(D300="R",E300="A"),5,IF(AND(D300="R",E300="D"),6,IF(AND(D300="C",E300="A"),7,IF(AND(D300="C",E300="D"),8,IF(AND(D300="L",E300="A"),9,IF(AND(D300="L",E300="D"),10,IF(AND(D300="O",E300="A"),11,IF(AND(D300="O",E300="D"),12,IF(AND(D300="V",E300="A"),13,IF(AND(D300="V",E300="D"),14,0))))))))))))))</f>
        <v>0</v>
      </c>
      <c r="X300" s="155">
        <f>IF(NOT(SUMIF($W$6:$W300,1,$I$6:$I300)=0),(SUMIF($W$6:$W300,3,$F$6:$F300)-SUMIF($AE$6:$AE300,3,$F$6:$F300))/ABS(SUMIF($W$6:$W300,1,$I$6:$I300)),0)</f>
        <v>0</v>
      </c>
      <c r="Y300" s="155">
        <f>IF(NOT(SUMIF($W$6:$W300,1,$I$6:$I300)=0),(SUMIF($W$6:$W300,5,$F$6:$F300)-SUMIF($AE$6:$AE300,5,$F$6:$F300))/ABS(SUMIF($W$6:$W300,1,$I$6:$I300)),0)</f>
        <v>0</v>
      </c>
      <c r="Z300" s="155">
        <f>IF(NOT(SUMIF($W$6:$W300,1,$I$6:$I300)=0),(SUMIF($W$6:$W300,7,$F$6:$F300)-SUMIF($AE$6:$AE300,7,$F$6:$F300))/ABS(SUMIF($W$6:$W300,1,$I$6:$I300)),0)</f>
        <v>0</v>
      </c>
      <c r="AA300" s="155">
        <f>IF(NOT(SUMIF($W$6:$W300,1,$I$6:$I300)=0),(SUMIF($W$6:$W300,9,$F$6:$F300)-SUMIF($AE$6:$AE300,9,$F$6:$F300))/ABS(SUMIF($W$6:$W300,1,$I$6:$I300)),0)</f>
        <v>0</v>
      </c>
      <c r="AB300" s="155">
        <f>IF(NOT(SUMIF($W$6:$W300,1,$I$6:$I300)=0),(SUMIF($W$6:$W300,11,$F$6:$F300)-SUMIF($AE$6:$AE300,11,$F$6:$F300))/ABS(SUMIF($W$6:$W300,1,$I$6:$I300)),0)</f>
        <v>0</v>
      </c>
      <c r="AC300" s="155">
        <f>IF(NOT(SUMIF($W$6:$W300,1,$I$6:$I300)=0),(SUMIF($W$6:$W300,13,$F$6:$F300)-SUMIF($AE$6:$AE300,13,$F$6:$F300))/ABS(SUMIF($W$6:$W300,1,$I$6:$I300)),0)</f>
        <v>0</v>
      </c>
      <c r="AD300" s="155">
        <f>IF(SUM($W$6:$W300)+SUM($AE$6:$AE300)=0,0,1-X300-Y300-Z300-AA300-AB300-AC300)</f>
        <v>0</v>
      </c>
      <c r="AE300" s="156">
        <f>IF(AND($D300="S",$E300="T"),1,IF(AND($D300="B",$E300="A"),2,IF(AND($G300="G",$E300="A"),3,IF(AND($G300="G",$E300="D"),4,IF(AND($G300="R",$E300="A"),5,IF(AND($G300="R",$E300="D"),6,IF(AND($G300="C",$E300="A"),7,IF(AND($G300="C",$E300="D"),8,IF(AND($G300="L",$E300="A"),9,IF(AND($G300="L",$E300="D"),10,IF(AND($G300="O",$E300="A"),11,IF(AND($G300="O",$E300="D"),12,IF(AND($G300="V",$E300="A"),13,IF(AND($G300="V",$E300="D"),14,IF(AND($E300="A",$G300="B"),15,0)))))))))))))))</f>
        <v>0</v>
      </c>
      <c r="AF300" s="157">
        <f>IF(AND(D300="B",E300="H"),A300,IF(AND(G300="B",OR(E300="A",E300="D")),A300,0))</f>
        <v>0</v>
      </c>
    </row>
    <row r="301" ht="12.7" customHeight="1">
      <c r="A301" s="143">
        <f>IF($E301="H",-$F301,IF($E301="T",$F301,IF(AND($E301="A",$G301="B"),$F301,IF(AND(E301="D",G301="B"),F301*0.8,0))))</f>
        <v>0</v>
      </c>
      <c r="B301" s="144">
        <f>$B300-$A301</f>
        <v>0</v>
      </c>
      <c r="C301" s="144">
        <f>IF(OR($E301="Z",AND($E301="H",$D301="B")),$F301,IF(AND($D301="B",$E301="Ü"),-$F301,IF($E301="X",$F301*$AD301,IF(AND(E301="D",G301="B"),F301*0.2,IF(AND(D301="S",E301="H"),$F301*H301/100,0)))))</f>
        <v>0</v>
      </c>
      <c r="D301" s="145"/>
      <c r="E301" s="146"/>
      <c r="F301" s="147">
        <f>IF(AND(D301="G",E301="S"),ROUND(SUM($L$6:$L300)*H301/100,-2),IF(AND(D301="R",E301="S"),ROUND(SUM(N$6:N300)*H301/100,-2),IF(AND(D301="C",E301="S"),ROUND(SUM(P$6:P300)*H301/100,-2),IF(AND(D301="L",E301="S"),ROUND(SUM(R$6:R300)*H301/100,-2),IF(AND(D301="O",E301="S"),ROUND(SUM(T$6:T300)*H301/100,-2),IF(AND(D301="V",E301="S"),ROUND(SUM(V$6:V300)*H301/100,-2),IF(AND(D301="G",E301="Z"),ABS(ROUND(SUM(K$6:K300)*H301/100,-2)),IF(AND(D301="R",E301="Z"),ABS(ROUND(SUM(M$6:M300)*H301/100,-2)),IF(AND(D301="C",E301="Z"),ABS(ROUND(SUM(O$6:O300)*H301/100,-2)),IF(AND(D301="L",E301="Z"),ABS(ROUND(SUM(Q$6:Q300)*H301/100,-2)),IF(AND(D301="O",E301="Z"),ABS(ROUND(SUM(S$6:S300)*H301/100,-2)),IF(AND(D301="V",E301="Z"),ABS(ROUND(SUM(U$6:U300)*H301/100,-2)),IF(E301="X",ABS(ROUND(SUM(I$6:I300)*H301/100,-2)),IF(AND(D301="B",E301="H"),80000,0))))))))))))))</f>
        <v>0</v>
      </c>
      <c r="G301" s="148"/>
      <c r="H301" s="149">
        <f>IF(AND(E300="S"),H299,H300)</f>
        <v>5</v>
      </c>
      <c r="I301" s="144">
        <f>IF(AND($D301="S",$E301="H"),-$F301,IF(AND($D301="S",$E301="T"),$F301,0))</f>
        <v>0</v>
      </c>
      <c r="J301" s="150">
        <f>IF(AND($D301="S",OR($E301="Ü",$E301="T",$E301="A",$E301="D")),-$F301,IF(AND($G301="S",$E301="Ü"),$F301,IF(E301="S",$F301,IF(AND(D301="S",E301="H"),$F301*(100-H301)/100,IF(E301="X",-F301,0)))))</f>
        <v>0</v>
      </c>
      <c r="K301" s="151">
        <f>IF(AND($D301="G",$E301="H"),-$F301,IF(AND($D301="G",$E301="T"),$F301,0))</f>
        <v>0</v>
      </c>
      <c r="L301" s="152">
        <f>IF(AND($D301="G",$E301="H"),$F301,IF(AND($D301="G",NOT($E301="H")),-$F301,IF($G301="G",$F301,IF(AND($E301="B",NOT($D301="G")),$F301/($G$1-1),IF($E301="X",$F301*X301,0)))))</f>
        <v>0</v>
      </c>
      <c r="M301" s="153">
        <f>IF(AND($D301="R",$E301="H"),-$F301,IF(AND($D301="R",$E301="T"),$F301,0))</f>
        <v>0</v>
      </c>
      <c r="N301" s="152">
        <f>IF(AND($D301="R",$E301="H"),$F301,IF(AND($D301="R",NOT($E301="H")),-$F301,IF($G301="R",$F301,IF(AND($E301="B",NOT($D301="R")),$F301/($G$1-1),IF($E301="X",$F301*Y301,0)))))</f>
        <v>0</v>
      </c>
      <c r="O301" s="153">
        <f>IF(AND($D301="C",$E301="H"),-$F301,IF(AND($D301="C",$E301="T"),$F301,0))</f>
        <v>0</v>
      </c>
      <c r="P301" s="152">
        <f>IF($G$1&lt;3,0,IF(AND($D301="C",$E301="H"),$F301,IF(AND($D301="C",NOT($E301="H")),-$F301,IF($G301="C",$F301,IF(AND($E301="B",NOT($D301="C")),$F301/($G$1-1),IF($E301="X",$F301*Z301,0))))))</f>
        <v>0</v>
      </c>
      <c r="Q301" s="153">
        <f>IF(AND($D301="L",$E301="H"),-$F301,IF(AND($D301="L",$E301="T"),$F301,0))</f>
        <v>0</v>
      </c>
      <c r="R301" s="152">
        <f>IF($G$1&lt;4,0,IF(AND($D301="L",$E301="H"),$F301,IF(AND($D301="L",NOT($E301="H")),-$F301,IF($G301="L",$F301,IF(AND($E301="B",NOT($D301="L")),$F301/($G$1-1),IF($E301="X",$F301*AA301,0))))))</f>
        <v>0</v>
      </c>
      <c r="S301" s="153">
        <f>IF(AND($D301="O",$E301="H"),-$F301,IF(AND($D301="O",$E301="T"),$F301,0))</f>
        <v>0</v>
      </c>
      <c r="T301" s="152">
        <f>IF($G$1&lt;5,0,IF(AND($D301="O",$E301="H"),$F301,IF(AND($D301="O",NOT($E301="H")),-$F301,IF($G301="O",$F301,IF(AND($E301="B",NOT($D301="O")),$F301/($G$1-1),IF($E301="X",$F301*AB301,0))))))</f>
        <v>0</v>
      </c>
      <c r="U301" s="153">
        <f>IF(AND($D301="V",$E301="H"),-$F301,IF(AND($D301="V",$E301="T"),$F301,0))</f>
        <v>0</v>
      </c>
      <c r="V301" s="152">
        <f>IF($G$1&lt;6,0,IF(AND($D301="V",$E301="H"),$F301,IF(AND($D301="V",NOT($E301="H")),-$F301,IF($G301="V",$F301,IF(AND($E301="B",NOT($D301="V")),$F301/($G$1-1),IF($E301="X",($F301*AC301)-#REF!,0))))))</f>
        <v>0</v>
      </c>
      <c r="W301" s="158">
        <f>IF(AND(D301="S",E301="H"),1,IF(AND(D301="B",E301="H"),2,IF(AND(D301="G",E301="A"),3,IF(AND(D301="G",E301="D"),4,IF(AND(D301="R",E301="A"),5,IF(AND(D301="R",E301="D"),6,IF(AND(D301="C",E301="A"),7,IF(AND(D301="C",E301="D"),8,IF(AND(D301="L",E301="A"),9,IF(AND(D301="L",E301="D"),10,IF(AND(D301="O",E301="A"),11,IF(AND(D301="O",E301="D"),12,IF(AND(D301="V",E301="A"),13,IF(AND(D301="V",E301="D"),14,0))))))))))))))</f>
        <v>0</v>
      </c>
      <c r="X301" s="159">
        <f>IF(NOT(SUMIF($W$6:$W301,1,$I$6:$I301)=0),(SUMIF($W$6:$W301,3,$F$6:$F301)-SUMIF($AE$6:$AE301,3,$F$6:$F301))/ABS(SUMIF($W$6:$W301,1,$I$6:$I301)),0)</f>
        <v>0</v>
      </c>
      <c r="Y301" s="159">
        <f>IF(NOT(SUMIF($W$6:$W301,1,$I$6:$I301)=0),(SUMIF($W$6:$W301,5,$F$6:$F301)-SUMIF($AE$6:$AE301,5,$F$6:$F301))/ABS(SUMIF($W$6:$W301,1,$I$6:$I301)),0)</f>
        <v>0</v>
      </c>
      <c r="Z301" s="159">
        <f>IF(NOT(SUMIF($W$6:$W301,1,$I$6:$I301)=0),(SUMIF($W$6:$W301,7,$F$6:$F301)-SUMIF($AE$6:$AE301,7,$F$6:$F301))/ABS(SUMIF($W$6:$W301,1,$I$6:$I301)),0)</f>
        <v>0</v>
      </c>
      <c r="AA301" s="159">
        <f>IF(NOT(SUMIF($W$6:$W301,1,$I$6:$I301)=0),(SUMIF($W$6:$W301,9,$F$6:$F301)-SUMIF($AE$6:$AE301,9,$F$6:$F301))/ABS(SUMIF($W$6:$W301,1,$I$6:$I301)),0)</f>
        <v>0</v>
      </c>
      <c r="AB301" s="159">
        <f>IF(NOT(SUMIF($W$6:$W301,1,$I$6:$I301)=0),(SUMIF($W$6:$W301,11,$F$6:$F301)-SUMIF($AE$6:$AE301,11,$F$6:$F301))/ABS(SUMIF($W$6:$W301,1,$I$6:$I301)),0)</f>
        <v>0</v>
      </c>
      <c r="AC301" s="159">
        <f>IF(NOT(SUMIF($W$6:$W301,1,$I$6:$I301)=0),(SUMIF($W$6:$W301,13,$F$6:$F301)-SUMIF($AE$6:$AE301,13,$F$6:$F301))/ABS(SUMIF($W$6:$W301,1,$I$6:$I301)),0)</f>
        <v>0</v>
      </c>
      <c r="AD301" s="159">
        <f>IF(SUM($W$6:$W301)+SUM($AE$6:$AE301)=0,0,1-X301-Y301-Z301-AA301-AB301-AC301)</f>
        <v>0</v>
      </c>
      <c r="AE301" s="160">
        <f>IF(AND($D301="S",$E301="T"),1,IF(AND($D301="B",$E301="A"),2,IF(AND($G301="G",$E301="A"),3,IF(AND($G301="G",$E301="D"),4,IF(AND($G301="R",$E301="A"),5,IF(AND($G301="R",$E301="D"),6,IF(AND($G301="C",$E301="A"),7,IF(AND($G301="C",$E301="D"),8,IF(AND($G301="L",$E301="A"),9,IF(AND($G301="L",$E301="D"),10,IF(AND($G301="O",$E301="A"),11,IF(AND($G301="O",$E301="D"),12,IF(AND($G301="V",$E301="A"),13,IF(AND($G301="V",$E301="D"),14,IF(AND($E301="A",$G301="B"),15,0)))))))))))))))</f>
        <v>0</v>
      </c>
      <c r="AF301" s="161">
        <f>IF(AND(D301="B",E301="H"),A301,IF(AND(G301="B",OR(E301="A",E301="D")),A301,0))</f>
        <v>0</v>
      </c>
    </row>
    <row r="302" ht="12.7" customHeight="1">
      <c r="A302" s="143">
        <f>IF($E302="H",-$F302,IF($E302="T",$F302,IF(AND($E302="A",$G302="B"),$F302,IF(AND(E302="D",G302="B"),F302*0.8,0))))</f>
        <v>0</v>
      </c>
      <c r="B302" s="144">
        <f>$B301-$A302</f>
        <v>0</v>
      </c>
      <c r="C302" s="144">
        <f>IF(OR($E302="Z",AND($E302="H",$D302="B")),$F302,IF(AND($D302="B",$E302="Ü"),-$F302,IF($E302="X",$F302*$AD302,IF(AND(E302="D",G302="B"),F302*0.2,IF(AND(D302="S",E302="H"),$F302*H302/100,0)))))</f>
        <v>0</v>
      </c>
      <c r="D302" s="145"/>
      <c r="E302" s="146"/>
      <c r="F302" s="147">
        <f>IF(AND(D302="G",E302="S"),ROUND(SUM($L$6:$L301)*H302/100,-2),IF(AND(D302="R",E302="S"),ROUND(SUM(N$6:N301)*H302/100,-2),IF(AND(D302="C",E302="S"),ROUND(SUM(P$6:P301)*H302/100,-2),IF(AND(D302="L",E302="S"),ROUND(SUM(R$6:R301)*H302/100,-2),IF(AND(D302="O",E302="S"),ROUND(SUM(T$6:T301)*H302/100,-2),IF(AND(D302="V",E302="S"),ROUND(SUM(V$6:V301)*H302/100,-2),IF(AND(D302="G",E302="Z"),ABS(ROUND(SUM(K$6:K301)*H302/100,-2)),IF(AND(D302="R",E302="Z"),ABS(ROUND(SUM(M$6:M301)*H302/100,-2)),IF(AND(D302="C",E302="Z"),ABS(ROUND(SUM(O$6:O301)*H302/100,-2)),IF(AND(D302="L",E302="Z"),ABS(ROUND(SUM(Q$6:Q301)*H302/100,-2)),IF(AND(D302="O",E302="Z"),ABS(ROUND(SUM(S$6:S301)*H302/100,-2)),IF(AND(D302="V",E302="Z"),ABS(ROUND(SUM(U$6:U301)*H302/100,-2)),IF(E302="X",ABS(ROUND(SUM(I$6:I301)*H302/100,-2)),IF(AND(D302="B",E302="H"),80000,0))))))))))))))</f>
        <v>0</v>
      </c>
      <c r="G302" s="148"/>
      <c r="H302" s="149">
        <f>IF(AND(E301="S"),H300,H301)</f>
        <v>5</v>
      </c>
      <c r="I302" s="144">
        <f>IF(AND($D302="S",$E302="H"),-$F302,IF(AND($D302="S",$E302="T"),$F302,0))</f>
        <v>0</v>
      </c>
      <c r="J302" s="150">
        <f>IF(AND($D302="S",OR($E302="Ü",$E302="T",$E302="A",$E302="D")),-$F302,IF(AND($G302="S",$E302="Ü"),$F302,IF(E302="S",$F302,IF(AND(D302="S",E302="H"),$F302*(100-H302)/100,IF(E302="X",-F302,0)))))</f>
        <v>0</v>
      </c>
      <c r="K302" s="151">
        <f>IF(AND($D302="G",$E302="H"),-$F302,IF(AND($D302="G",$E302="T"),$F302,0))</f>
        <v>0</v>
      </c>
      <c r="L302" s="152">
        <f>IF(AND($D302="G",$E302="H"),$F302,IF(AND($D302="G",NOT($E302="H")),-$F302,IF($G302="G",$F302,IF(AND($E302="B",NOT($D302="G")),$F302/($G$1-1),IF($E302="X",$F302*X302,0)))))</f>
        <v>0</v>
      </c>
      <c r="M302" s="153">
        <f>IF(AND($D302="R",$E302="H"),-$F302,IF(AND($D302="R",$E302="T"),$F302,0))</f>
        <v>0</v>
      </c>
      <c r="N302" s="152">
        <f>IF(AND($D302="R",$E302="H"),$F302,IF(AND($D302="R",NOT($E302="H")),-$F302,IF($G302="R",$F302,IF(AND($E302="B",NOT($D302="R")),$F302/($G$1-1),IF($E302="X",$F302*Y302,0)))))</f>
        <v>0</v>
      </c>
      <c r="O302" s="153">
        <f>IF(AND($D302="C",$E302="H"),-$F302,IF(AND($D302="C",$E302="T"),$F302,0))</f>
        <v>0</v>
      </c>
      <c r="P302" s="152">
        <f>IF($G$1&lt;3,0,IF(AND($D302="C",$E302="H"),$F302,IF(AND($D302="C",NOT($E302="H")),-$F302,IF($G302="C",$F302,IF(AND($E302="B",NOT($D302="C")),$F302/($G$1-1),IF($E302="X",$F302*Z302,0))))))</f>
        <v>0</v>
      </c>
      <c r="Q302" s="153">
        <f>IF(AND($D302="L",$E302="H"),-$F302,IF(AND($D302="L",$E302="T"),$F302,0))</f>
        <v>0</v>
      </c>
      <c r="R302" s="152">
        <f>IF($G$1&lt;4,0,IF(AND($D302="L",$E302="H"),$F302,IF(AND($D302="L",NOT($E302="H")),-$F302,IF($G302="L",$F302,IF(AND($E302="B",NOT($D302="L")),$F302/($G$1-1),IF($E302="X",$F302*AA302,0))))))</f>
        <v>0</v>
      </c>
      <c r="S302" s="153">
        <f>IF(AND($D302="O",$E302="H"),-$F302,IF(AND($D302="O",$E302="T"),$F302,0))</f>
        <v>0</v>
      </c>
      <c r="T302" s="152">
        <f>IF($G$1&lt;5,0,IF(AND($D302="O",$E302="H"),$F302,IF(AND($D302="O",NOT($E302="H")),-$F302,IF($G302="O",$F302,IF(AND($E302="B",NOT($D302="O")),$F302/($G$1-1),IF($E302="X",$F302*AB302,0))))))</f>
        <v>0</v>
      </c>
      <c r="U302" s="153">
        <f>IF(AND($D302="V",$E302="H"),-$F302,IF(AND($D302="V",$E302="T"),$F302,0))</f>
        <v>0</v>
      </c>
      <c r="V302" s="152">
        <f>IF($G$1&lt;6,0,IF(AND($D302="V",$E302="H"),$F302,IF(AND($D302="V",NOT($E302="H")),-$F302,IF($G302="V",$F302,IF(AND($E302="B",NOT($D302="V")),$F302/($G$1-1),IF($E302="X",($F302*AC302)-#REF!,0))))))</f>
        <v>0</v>
      </c>
      <c r="W302" s="154">
        <f>IF(AND(D302="S",E302="H"),1,IF(AND(D302="B",E302="H"),2,IF(AND(D302="G",E302="A"),3,IF(AND(D302="G",E302="D"),4,IF(AND(D302="R",E302="A"),5,IF(AND(D302="R",E302="D"),6,IF(AND(D302="C",E302="A"),7,IF(AND(D302="C",E302="D"),8,IF(AND(D302="L",E302="A"),9,IF(AND(D302="L",E302="D"),10,IF(AND(D302="O",E302="A"),11,IF(AND(D302="O",E302="D"),12,IF(AND(D302="V",E302="A"),13,IF(AND(D302="V",E302="D"),14,0))))))))))))))</f>
        <v>0</v>
      </c>
      <c r="X302" s="155">
        <f>IF(NOT(SUMIF($W$6:$W302,1,$I$6:$I302)=0),(SUMIF($W$6:$W302,3,$F$6:$F302)-SUMIF($AE$6:$AE302,3,$F$6:$F302))/ABS(SUMIF($W$6:$W302,1,$I$6:$I302)),0)</f>
        <v>0</v>
      </c>
      <c r="Y302" s="155">
        <f>IF(NOT(SUMIF($W$6:$W302,1,$I$6:$I302)=0),(SUMIF($W$6:$W302,5,$F$6:$F302)-SUMIF($AE$6:$AE302,5,$F$6:$F302))/ABS(SUMIF($W$6:$W302,1,$I$6:$I302)),0)</f>
        <v>0</v>
      </c>
      <c r="Z302" s="155">
        <f>IF(NOT(SUMIF($W$6:$W302,1,$I$6:$I302)=0),(SUMIF($W$6:$W302,7,$F$6:$F302)-SUMIF($AE$6:$AE302,7,$F$6:$F302))/ABS(SUMIF($W$6:$W302,1,$I$6:$I302)),0)</f>
        <v>0</v>
      </c>
      <c r="AA302" s="155">
        <f>IF(NOT(SUMIF($W$6:$W302,1,$I$6:$I302)=0),(SUMIF($W$6:$W302,9,$F$6:$F302)-SUMIF($AE$6:$AE302,9,$F$6:$F302))/ABS(SUMIF($W$6:$W302,1,$I$6:$I302)),0)</f>
        <v>0</v>
      </c>
      <c r="AB302" s="155">
        <f>IF(NOT(SUMIF($W$6:$W302,1,$I$6:$I302)=0),(SUMIF($W$6:$W302,11,$F$6:$F302)-SUMIF($AE$6:$AE302,11,$F$6:$F302))/ABS(SUMIF($W$6:$W302,1,$I$6:$I302)),0)</f>
        <v>0</v>
      </c>
      <c r="AC302" s="155">
        <f>IF(NOT(SUMIF($W$6:$W302,1,$I$6:$I302)=0),(SUMIF($W$6:$W302,13,$F$6:$F302)-SUMIF($AE$6:$AE302,13,$F$6:$F302))/ABS(SUMIF($W$6:$W302,1,$I$6:$I302)),0)</f>
        <v>0</v>
      </c>
      <c r="AD302" s="155">
        <f>IF(SUM($W$6:$W302)+SUM($AE$6:$AE302)=0,0,1-X302-Y302-Z302-AA302-AB302-AC302)</f>
        <v>0</v>
      </c>
      <c r="AE302" s="156">
        <f>IF(AND($D302="S",$E302="T"),1,IF(AND($D302="B",$E302="A"),2,IF(AND($G302="G",$E302="A"),3,IF(AND($G302="G",$E302="D"),4,IF(AND($G302="R",$E302="A"),5,IF(AND($G302="R",$E302="D"),6,IF(AND($G302="C",$E302="A"),7,IF(AND($G302="C",$E302="D"),8,IF(AND($G302="L",$E302="A"),9,IF(AND($G302="L",$E302="D"),10,IF(AND($G302="O",$E302="A"),11,IF(AND($G302="O",$E302="D"),12,IF(AND($G302="V",$E302="A"),13,IF(AND($G302="V",$E302="D"),14,IF(AND($E302="A",$G302="B"),15,0)))))))))))))))</f>
        <v>0</v>
      </c>
      <c r="AF302" s="157">
        <f>IF(AND(D302="B",E302="H"),A302,IF(AND(G302="B",OR(E302="A",E302="D")),A302,0))</f>
        <v>0</v>
      </c>
    </row>
    <row r="303" ht="12.7" customHeight="1">
      <c r="A303" s="143">
        <f>IF($E303="H",-$F303,IF($E303="T",$F303,IF(AND($E303="A",$G303="B"),$F303,IF(AND(E303="D",G303="B"),F303*0.8,0))))</f>
        <v>0</v>
      </c>
      <c r="B303" s="144">
        <f>$B302-$A303</f>
        <v>0</v>
      </c>
      <c r="C303" s="144">
        <f>IF(OR($E303="Z",AND($E303="H",$D303="B")),$F303,IF(AND($D303="B",$E303="Ü"),-$F303,IF($E303="X",$F303*$AD303,IF(AND(E303="D",G303="B"),F303*0.2,IF(AND(D303="S",E303="H"),$F303*H303/100,0)))))</f>
        <v>0</v>
      </c>
      <c r="D303" s="145"/>
      <c r="E303" s="146"/>
      <c r="F303" s="147">
        <f>IF(AND(D303="G",E303="S"),ROUND(SUM($L$6:$L302)*H303/100,-2),IF(AND(D303="R",E303="S"),ROUND(SUM(N$6:N302)*H303/100,-2),IF(AND(D303="C",E303="S"),ROUND(SUM(P$6:P302)*H303/100,-2),IF(AND(D303="L",E303="S"),ROUND(SUM(R$6:R302)*H303/100,-2),IF(AND(D303="O",E303="S"),ROUND(SUM(T$6:T302)*H303/100,-2),IF(AND(D303="V",E303="S"),ROUND(SUM(V$6:V302)*H303/100,-2),IF(AND(D303="G",E303="Z"),ABS(ROUND(SUM(K$6:K302)*H303/100,-2)),IF(AND(D303="R",E303="Z"),ABS(ROUND(SUM(M$6:M302)*H303/100,-2)),IF(AND(D303="C",E303="Z"),ABS(ROUND(SUM(O$6:O302)*H303/100,-2)),IF(AND(D303="L",E303="Z"),ABS(ROUND(SUM(Q$6:Q302)*H303/100,-2)),IF(AND(D303="O",E303="Z"),ABS(ROUND(SUM(S$6:S302)*H303/100,-2)),IF(AND(D303="V",E303="Z"),ABS(ROUND(SUM(U$6:U302)*H303/100,-2)),IF(E303="X",ABS(ROUND(SUM(I$6:I302)*H303/100,-2)),IF(AND(D303="B",E303="H"),80000,0))))))))))))))</f>
        <v>0</v>
      </c>
      <c r="G303" s="148"/>
      <c r="H303" s="149">
        <f>IF(AND(E302="S"),H301,H302)</f>
        <v>5</v>
      </c>
      <c r="I303" s="144">
        <f>IF(AND($D303="S",$E303="H"),-$F303,IF(AND($D303="S",$E303="T"),$F303,0))</f>
        <v>0</v>
      </c>
      <c r="J303" s="150">
        <f>IF(AND($D303="S",OR($E303="Ü",$E303="T",$E303="A",$E303="D")),-$F303,IF(AND($G303="S",$E303="Ü"),$F303,IF(E303="S",$F303,IF(AND(D303="S",E303="H"),$F303*(100-H303)/100,IF(E303="X",-F303,0)))))</f>
        <v>0</v>
      </c>
      <c r="K303" s="151">
        <f>IF(AND($D303="G",$E303="H"),-$F303,IF(AND($D303="G",$E303="T"),$F303,0))</f>
        <v>0</v>
      </c>
      <c r="L303" s="152">
        <f>IF(AND($D303="G",$E303="H"),$F303,IF(AND($D303="G",NOT($E303="H")),-$F303,IF($G303="G",$F303,IF(AND($E303="B",NOT($D303="G")),$F303/($G$1-1),IF($E303="X",$F303*X303,0)))))</f>
        <v>0</v>
      </c>
      <c r="M303" s="153">
        <f>IF(AND($D303="R",$E303="H"),-$F303,IF(AND($D303="R",$E303="T"),$F303,0))</f>
        <v>0</v>
      </c>
      <c r="N303" s="152">
        <f>IF(AND($D303="R",$E303="H"),$F303,IF(AND($D303="R",NOT($E303="H")),-$F303,IF($G303="R",$F303,IF(AND($E303="B",NOT($D303="R")),$F303/($G$1-1),IF($E303="X",$F303*Y303,0)))))</f>
        <v>0</v>
      </c>
      <c r="O303" s="153">
        <f>IF(AND($D303="C",$E303="H"),-$F303,IF(AND($D303="C",$E303="T"),$F303,0))</f>
        <v>0</v>
      </c>
      <c r="P303" s="152">
        <f>IF($G$1&lt;3,0,IF(AND($D303="C",$E303="H"),$F303,IF(AND($D303="C",NOT($E303="H")),-$F303,IF($G303="C",$F303,IF(AND($E303="B",NOT($D303="C")),$F303/($G$1-1),IF($E303="X",$F303*Z303,0))))))</f>
        <v>0</v>
      </c>
      <c r="Q303" s="153">
        <f>IF(AND($D303="L",$E303="H"),-$F303,IF(AND($D303="L",$E303="T"),$F303,0))</f>
        <v>0</v>
      </c>
      <c r="R303" s="152">
        <f>IF($G$1&lt;4,0,IF(AND($D303="L",$E303="H"),$F303,IF(AND($D303="L",NOT($E303="H")),-$F303,IF($G303="L",$F303,IF(AND($E303="B",NOT($D303="L")),$F303/($G$1-1),IF($E303="X",$F303*AA303,0))))))</f>
        <v>0</v>
      </c>
      <c r="S303" s="153">
        <f>IF(AND($D303="O",$E303="H"),-$F303,IF(AND($D303="O",$E303="T"),$F303,0))</f>
        <v>0</v>
      </c>
      <c r="T303" s="152">
        <f>IF($G$1&lt;5,0,IF(AND($D303="O",$E303="H"),$F303,IF(AND($D303="O",NOT($E303="H")),-$F303,IF($G303="O",$F303,IF(AND($E303="B",NOT($D303="O")),$F303/($G$1-1),IF($E303="X",$F303*AB303,0))))))</f>
        <v>0</v>
      </c>
      <c r="U303" s="153">
        <f>IF(AND($D303="V",$E303="H"),-$F303,IF(AND($D303="V",$E303="T"),$F303,0))</f>
        <v>0</v>
      </c>
      <c r="V303" s="152">
        <f>IF($G$1&lt;6,0,IF(AND($D303="V",$E303="H"),$F303,IF(AND($D303="V",NOT($E303="H")),-$F303,IF($G303="V",$F303,IF(AND($E303="B",NOT($D303="V")),$F303/($G$1-1),IF($E303="X",($F303*AC303)-#REF!,0))))))</f>
        <v>0</v>
      </c>
      <c r="W303" s="158">
        <f>IF(AND(D303="S",E303="H"),1,IF(AND(D303="B",E303="H"),2,IF(AND(D303="G",E303="A"),3,IF(AND(D303="G",E303="D"),4,IF(AND(D303="R",E303="A"),5,IF(AND(D303="R",E303="D"),6,IF(AND(D303="C",E303="A"),7,IF(AND(D303="C",E303="D"),8,IF(AND(D303="L",E303="A"),9,IF(AND(D303="L",E303="D"),10,IF(AND(D303="O",E303="A"),11,IF(AND(D303="O",E303="D"),12,IF(AND(D303="V",E303="A"),13,IF(AND(D303="V",E303="D"),14,0))))))))))))))</f>
        <v>0</v>
      </c>
      <c r="X303" s="159">
        <f>IF(NOT(SUMIF($W$6:$W303,1,$I$6:$I303)=0),(SUMIF($W$6:$W303,3,$F$6:$F303)-SUMIF($AE$6:$AE303,3,$F$6:$F303))/ABS(SUMIF($W$6:$W303,1,$I$6:$I303)),0)</f>
        <v>0</v>
      </c>
      <c r="Y303" s="159">
        <f>IF(NOT(SUMIF($W$6:$W303,1,$I$6:$I303)=0),(SUMIF($W$6:$W303,5,$F$6:$F303)-SUMIF($AE$6:$AE303,5,$F$6:$F303))/ABS(SUMIF($W$6:$W303,1,$I$6:$I303)),0)</f>
        <v>0</v>
      </c>
      <c r="Z303" s="159">
        <f>IF(NOT(SUMIF($W$6:$W303,1,$I$6:$I303)=0),(SUMIF($W$6:$W303,7,$F$6:$F303)-SUMIF($AE$6:$AE303,7,$F$6:$F303))/ABS(SUMIF($W$6:$W303,1,$I$6:$I303)),0)</f>
        <v>0</v>
      </c>
      <c r="AA303" s="159">
        <f>IF(NOT(SUMIF($W$6:$W303,1,$I$6:$I303)=0),(SUMIF($W$6:$W303,9,$F$6:$F303)-SUMIF($AE$6:$AE303,9,$F$6:$F303))/ABS(SUMIF($W$6:$W303,1,$I$6:$I303)),0)</f>
        <v>0</v>
      </c>
      <c r="AB303" s="159">
        <f>IF(NOT(SUMIF($W$6:$W303,1,$I$6:$I303)=0),(SUMIF($W$6:$W303,11,$F$6:$F303)-SUMIF($AE$6:$AE303,11,$F$6:$F303))/ABS(SUMIF($W$6:$W303,1,$I$6:$I303)),0)</f>
        <v>0</v>
      </c>
      <c r="AC303" s="159">
        <f>IF(NOT(SUMIF($W$6:$W303,1,$I$6:$I303)=0),(SUMIF($W$6:$W303,13,$F$6:$F303)-SUMIF($AE$6:$AE303,13,$F$6:$F303))/ABS(SUMIF($W$6:$W303,1,$I$6:$I303)),0)</f>
        <v>0</v>
      </c>
      <c r="AD303" s="159">
        <f>IF(SUM($W$6:$W303)+SUM($AE$6:$AE303)=0,0,1-X303-Y303-Z303-AA303-AB303-AC303)</f>
        <v>0</v>
      </c>
      <c r="AE303" s="160">
        <f>IF(AND($D303="S",$E303="T"),1,IF(AND($D303="B",$E303="A"),2,IF(AND($G303="G",$E303="A"),3,IF(AND($G303="G",$E303="D"),4,IF(AND($G303="R",$E303="A"),5,IF(AND($G303="R",$E303="D"),6,IF(AND($G303="C",$E303="A"),7,IF(AND($G303="C",$E303="D"),8,IF(AND($G303="L",$E303="A"),9,IF(AND($G303="L",$E303="D"),10,IF(AND($G303="O",$E303="A"),11,IF(AND($G303="O",$E303="D"),12,IF(AND($G303="V",$E303="A"),13,IF(AND($G303="V",$E303="D"),14,IF(AND($E303="A",$G303="B"),15,0)))))))))))))))</f>
        <v>0</v>
      </c>
      <c r="AF303" s="161">
        <f>IF(AND(D303="B",E303="H"),A303,IF(AND(G303="B",OR(E303="A",E303="D")),A303,0))</f>
        <v>0</v>
      </c>
    </row>
    <row r="304" ht="12.7" customHeight="1">
      <c r="A304" s="143">
        <f>IF($E304="H",-$F304,IF($E304="T",$F304,IF(AND($E304="A",$G304="B"),$F304,IF(AND(E304="D",G304="B"),F304*0.8,0))))</f>
        <v>0</v>
      </c>
      <c r="B304" s="144">
        <f>$B303-$A304</f>
        <v>0</v>
      </c>
      <c r="C304" s="144">
        <f>IF(OR($E304="Z",AND($E304="H",$D304="B")),$F304,IF(AND($D304="B",$E304="Ü"),-$F304,IF($E304="X",$F304*$AD304,IF(AND(E304="D",G304="B"),F304*0.2,IF(AND(D304="S",E304="H"),$F304*H304/100,0)))))</f>
        <v>0</v>
      </c>
      <c r="D304" s="145"/>
      <c r="E304" s="146"/>
      <c r="F304" s="147">
        <f>IF(AND(D304="G",E304="S"),ROUND(SUM($L$6:$L303)*H304/100,-2),IF(AND(D304="R",E304="S"),ROUND(SUM(N$6:N303)*H304/100,-2),IF(AND(D304="C",E304="S"),ROUND(SUM(P$6:P303)*H304/100,-2),IF(AND(D304="L",E304="S"),ROUND(SUM(R$6:R303)*H304/100,-2),IF(AND(D304="O",E304="S"),ROUND(SUM(T$6:T303)*H304/100,-2),IF(AND(D304="V",E304="S"),ROUND(SUM(V$6:V303)*H304/100,-2),IF(AND(D304="G",E304="Z"),ABS(ROUND(SUM(K$6:K303)*H304/100,-2)),IF(AND(D304="R",E304="Z"),ABS(ROUND(SUM(M$6:M303)*H304/100,-2)),IF(AND(D304="C",E304="Z"),ABS(ROUND(SUM(O$6:O303)*H304/100,-2)),IF(AND(D304="L",E304="Z"),ABS(ROUND(SUM(Q$6:Q303)*H304/100,-2)),IF(AND(D304="O",E304="Z"),ABS(ROUND(SUM(S$6:S303)*H304/100,-2)),IF(AND(D304="V",E304="Z"),ABS(ROUND(SUM(U$6:U303)*H304/100,-2)),IF(E304="X",ABS(ROUND(SUM(I$6:I303)*H304/100,-2)),IF(AND(D304="B",E304="H"),80000,0))))))))))))))</f>
        <v>0</v>
      </c>
      <c r="G304" s="148"/>
      <c r="H304" s="149">
        <f>IF(AND(E303="S"),H302,H303)</f>
        <v>5</v>
      </c>
      <c r="I304" s="144">
        <f>IF(AND($D304="S",$E304="H"),-$F304,IF(AND($D304="S",$E304="T"),$F304,0))</f>
        <v>0</v>
      </c>
      <c r="J304" s="150">
        <f>IF(AND($D304="S",OR($E304="Ü",$E304="T",$E304="A",$E304="D")),-$F304,IF(AND($G304="S",$E304="Ü"),$F304,IF(E304="S",$F304,IF(AND(D304="S",E304="H"),$F304*(100-H304)/100,IF(E304="X",-F304,0)))))</f>
        <v>0</v>
      </c>
      <c r="K304" s="151">
        <f>IF(AND($D304="G",$E304="H"),-$F304,IF(AND($D304="G",$E304="T"),$F304,0))</f>
        <v>0</v>
      </c>
      <c r="L304" s="152">
        <f>IF(AND($D304="G",$E304="H"),$F304,IF(AND($D304="G",NOT($E304="H")),-$F304,IF($G304="G",$F304,IF(AND($E304="B",NOT($D304="G")),$F304/($G$1-1),IF($E304="X",$F304*X304,0)))))</f>
        <v>0</v>
      </c>
      <c r="M304" s="153">
        <f>IF(AND($D304="R",$E304="H"),-$F304,IF(AND($D304="R",$E304="T"),$F304,0))</f>
        <v>0</v>
      </c>
      <c r="N304" s="152">
        <f>IF(AND($D304="R",$E304="H"),$F304,IF(AND($D304="R",NOT($E304="H")),-$F304,IF($G304="R",$F304,IF(AND($E304="B",NOT($D304="R")),$F304/($G$1-1),IF($E304="X",$F304*Y304,0)))))</f>
        <v>0</v>
      </c>
      <c r="O304" s="153">
        <f>IF(AND($D304="C",$E304="H"),-$F304,IF(AND($D304="C",$E304="T"),$F304,0))</f>
        <v>0</v>
      </c>
      <c r="P304" s="152">
        <f>IF($G$1&lt;3,0,IF(AND($D304="C",$E304="H"),$F304,IF(AND($D304="C",NOT($E304="H")),-$F304,IF($G304="C",$F304,IF(AND($E304="B",NOT($D304="C")),$F304/($G$1-1),IF($E304="X",$F304*Z304,0))))))</f>
        <v>0</v>
      </c>
      <c r="Q304" s="153">
        <f>IF(AND($D304="L",$E304="H"),-$F304,IF(AND($D304="L",$E304="T"),$F304,0))</f>
        <v>0</v>
      </c>
      <c r="R304" s="152">
        <f>IF($G$1&lt;4,0,IF(AND($D304="L",$E304="H"),$F304,IF(AND($D304="L",NOT($E304="H")),-$F304,IF($G304="L",$F304,IF(AND($E304="B",NOT($D304="L")),$F304/($G$1-1),IF($E304="X",$F304*AA304,0))))))</f>
        <v>0</v>
      </c>
      <c r="S304" s="153">
        <f>IF(AND($D304="O",$E304="H"),-$F304,IF(AND($D304="O",$E304="T"),$F304,0))</f>
        <v>0</v>
      </c>
      <c r="T304" s="152">
        <f>IF($G$1&lt;5,0,IF(AND($D304="O",$E304="H"),$F304,IF(AND($D304="O",NOT($E304="H")),-$F304,IF($G304="O",$F304,IF(AND($E304="B",NOT($D304="O")),$F304/($G$1-1),IF($E304="X",$F304*AB304,0))))))</f>
        <v>0</v>
      </c>
      <c r="U304" s="153">
        <f>IF(AND($D304="V",$E304="H"),-$F304,IF(AND($D304="V",$E304="T"),$F304,0))</f>
        <v>0</v>
      </c>
      <c r="V304" s="152">
        <f>IF($G$1&lt;6,0,IF(AND($D304="V",$E304="H"),$F304,IF(AND($D304="V",NOT($E304="H")),-$F304,IF($G304="V",$F304,IF(AND($E304="B",NOT($D304="V")),$F304/($G$1-1),IF($E304="X",($F304*AC304)-#REF!,0))))))</f>
        <v>0</v>
      </c>
      <c r="W304" s="154">
        <f>IF(AND(D304="S",E304="H"),1,IF(AND(D304="B",E304="H"),2,IF(AND(D304="G",E304="A"),3,IF(AND(D304="G",E304="D"),4,IF(AND(D304="R",E304="A"),5,IF(AND(D304="R",E304="D"),6,IF(AND(D304="C",E304="A"),7,IF(AND(D304="C",E304="D"),8,IF(AND(D304="L",E304="A"),9,IF(AND(D304="L",E304="D"),10,IF(AND(D304="O",E304="A"),11,IF(AND(D304="O",E304="D"),12,IF(AND(D304="V",E304="A"),13,IF(AND(D304="V",E304="D"),14,0))))))))))))))</f>
        <v>0</v>
      </c>
      <c r="X304" s="155">
        <f>IF(NOT(SUMIF($W$6:$W304,1,$I$6:$I304)=0),(SUMIF($W$6:$W304,3,$F$6:$F304)-SUMIF($AE$6:$AE304,3,$F$6:$F304))/ABS(SUMIF($W$6:$W304,1,$I$6:$I304)),0)</f>
        <v>0</v>
      </c>
      <c r="Y304" s="155">
        <f>IF(NOT(SUMIF($W$6:$W304,1,$I$6:$I304)=0),(SUMIF($W$6:$W304,5,$F$6:$F304)-SUMIF($AE$6:$AE304,5,$F$6:$F304))/ABS(SUMIF($W$6:$W304,1,$I$6:$I304)),0)</f>
        <v>0</v>
      </c>
      <c r="Z304" s="155">
        <f>IF(NOT(SUMIF($W$6:$W304,1,$I$6:$I304)=0),(SUMIF($W$6:$W304,7,$F$6:$F304)-SUMIF($AE$6:$AE304,7,$F$6:$F304))/ABS(SUMIF($W$6:$W304,1,$I$6:$I304)),0)</f>
        <v>0</v>
      </c>
      <c r="AA304" s="155">
        <f>IF(NOT(SUMIF($W$6:$W304,1,$I$6:$I304)=0),(SUMIF($W$6:$W304,9,$F$6:$F304)-SUMIF($AE$6:$AE304,9,$F$6:$F304))/ABS(SUMIF($W$6:$W304,1,$I$6:$I304)),0)</f>
        <v>0</v>
      </c>
      <c r="AB304" s="155">
        <f>IF(NOT(SUMIF($W$6:$W304,1,$I$6:$I304)=0),(SUMIF($W$6:$W304,11,$F$6:$F304)-SUMIF($AE$6:$AE304,11,$F$6:$F304))/ABS(SUMIF($W$6:$W304,1,$I$6:$I304)),0)</f>
        <v>0</v>
      </c>
      <c r="AC304" s="155">
        <f>IF(NOT(SUMIF($W$6:$W304,1,$I$6:$I304)=0),(SUMIF($W$6:$W304,13,$F$6:$F304)-SUMIF($AE$6:$AE304,13,$F$6:$F304))/ABS(SUMIF($W$6:$W304,1,$I$6:$I304)),0)</f>
        <v>0</v>
      </c>
      <c r="AD304" s="155">
        <f>IF(SUM($W$6:$W304)+SUM($AE$6:$AE304)=0,0,1-X304-Y304-Z304-AA304-AB304-AC304)</f>
        <v>0</v>
      </c>
      <c r="AE304" s="156">
        <f>IF(AND($D304="S",$E304="T"),1,IF(AND($D304="B",$E304="A"),2,IF(AND($G304="G",$E304="A"),3,IF(AND($G304="G",$E304="D"),4,IF(AND($G304="R",$E304="A"),5,IF(AND($G304="R",$E304="D"),6,IF(AND($G304="C",$E304="A"),7,IF(AND($G304="C",$E304="D"),8,IF(AND($G304="L",$E304="A"),9,IF(AND($G304="L",$E304="D"),10,IF(AND($G304="O",$E304="A"),11,IF(AND($G304="O",$E304="D"),12,IF(AND($G304="V",$E304="A"),13,IF(AND($G304="V",$E304="D"),14,IF(AND($E304="A",$G304="B"),15,0)))))))))))))))</f>
        <v>0</v>
      </c>
      <c r="AF304" s="157">
        <f>IF(AND(D304="B",E304="H"),A304,IF(AND(G304="B",OR(E304="A",E304="D")),A304,0))</f>
        <v>0</v>
      </c>
    </row>
    <row r="305" ht="12.7" customHeight="1">
      <c r="A305" s="143">
        <f>IF($E305="H",-$F305,IF($E305="T",$F305,IF(AND($E305="A",$G305="B"),$F305,IF(AND(E305="D",G305="B"),F305*0.8,0))))</f>
        <v>0</v>
      </c>
      <c r="B305" s="144">
        <f>$B304-$A305</f>
        <v>0</v>
      </c>
      <c r="C305" s="144">
        <f>IF(OR($E305="Z",AND($E305="H",$D305="B")),$F305,IF(AND($D305="B",$E305="Ü"),-$F305,IF($E305="X",$F305*$AD305,IF(AND(E305="D",G305="B"),F305*0.2,IF(AND(D305="S",E305="H"),$F305*H305/100,0)))))</f>
        <v>0</v>
      </c>
      <c r="D305" s="145"/>
      <c r="E305" s="146"/>
      <c r="F305" s="147">
        <f>IF(AND(D305="G",E305="S"),ROUND(SUM($L$6:$L304)*H305/100,-2),IF(AND(D305="R",E305="S"),ROUND(SUM(N$6:N304)*H305/100,-2),IF(AND(D305="C",E305="S"),ROUND(SUM(P$6:P304)*H305/100,-2),IF(AND(D305="L",E305="S"),ROUND(SUM(R$6:R304)*H305/100,-2),IF(AND(D305="O",E305="S"),ROUND(SUM(T$6:T304)*H305/100,-2),IF(AND(D305="V",E305="S"),ROUND(SUM(V$6:V304)*H305/100,-2),IF(AND(D305="G",E305="Z"),ABS(ROUND(SUM(K$6:K304)*H305/100,-2)),IF(AND(D305="R",E305="Z"),ABS(ROUND(SUM(M$6:M304)*H305/100,-2)),IF(AND(D305="C",E305="Z"),ABS(ROUND(SUM(O$6:O304)*H305/100,-2)),IF(AND(D305="L",E305="Z"),ABS(ROUND(SUM(Q$6:Q304)*H305/100,-2)),IF(AND(D305="O",E305="Z"),ABS(ROUND(SUM(S$6:S304)*H305/100,-2)),IF(AND(D305="V",E305="Z"),ABS(ROUND(SUM(U$6:U304)*H305/100,-2)),IF(E305="X",ABS(ROUND(SUM(I$6:I304)*H305/100,-2)),IF(AND(D305="B",E305="H"),80000,0))))))))))))))</f>
        <v>0</v>
      </c>
      <c r="G305" s="148"/>
      <c r="H305" s="149">
        <f>IF(AND(E304="S"),H303,H304)</f>
        <v>5</v>
      </c>
      <c r="I305" s="144">
        <f>IF(AND($D305="S",$E305="H"),-$F305,IF(AND($D305="S",$E305="T"),$F305,0))</f>
        <v>0</v>
      </c>
      <c r="J305" s="150">
        <f>IF(AND($D305="S",OR($E305="Ü",$E305="T",$E305="A",$E305="D")),-$F305,IF(AND($G305="S",$E305="Ü"),$F305,IF(E305="S",$F305,IF(AND(D305="S",E305="H"),$F305*(100-H305)/100,IF(E305="X",-F305,0)))))</f>
        <v>0</v>
      </c>
      <c r="K305" s="151">
        <f>IF(AND($D305="G",$E305="H"),-$F305,IF(AND($D305="G",$E305="T"),$F305,0))</f>
        <v>0</v>
      </c>
      <c r="L305" s="152">
        <f>IF(AND($D305="G",$E305="H"),$F305,IF(AND($D305="G",NOT($E305="H")),-$F305,IF($G305="G",$F305,IF(AND($E305="B",NOT($D305="G")),$F305/($G$1-1),IF($E305="X",$F305*X305,0)))))</f>
        <v>0</v>
      </c>
      <c r="M305" s="153">
        <f>IF(AND($D305="R",$E305="H"),-$F305,IF(AND($D305="R",$E305="T"),$F305,0))</f>
        <v>0</v>
      </c>
      <c r="N305" s="152">
        <f>IF(AND($D305="R",$E305="H"),$F305,IF(AND($D305="R",NOT($E305="H")),-$F305,IF($G305="R",$F305,IF(AND($E305="B",NOT($D305="R")),$F305/($G$1-1),IF($E305="X",$F305*Y305,0)))))</f>
        <v>0</v>
      </c>
      <c r="O305" s="153">
        <f>IF(AND($D305="C",$E305="H"),-$F305,IF(AND($D305="C",$E305="T"),$F305,0))</f>
        <v>0</v>
      </c>
      <c r="P305" s="152">
        <f>IF($G$1&lt;3,0,IF(AND($D305="C",$E305="H"),$F305,IF(AND($D305="C",NOT($E305="H")),-$F305,IF($G305="C",$F305,IF(AND($E305="B",NOT($D305="C")),$F305/($G$1-1),IF($E305="X",$F305*Z305,0))))))</f>
        <v>0</v>
      </c>
      <c r="Q305" s="153">
        <f>IF(AND($D305="L",$E305="H"),-$F305,IF(AND($D305="L",$E305="T"),$F305,0))</f>
        <v>0</v>
      </c>
      <c r="R305" s="152">
        <f>IF($G$1&lt;4,0,IF(AND($D305="L",$E305="H"),$F305,IF(AND($D305="L",NOT($E305="H")),-$F305,IF($G305="L",$F305,IF(AND($E305="B",NOT($D305="L")),$F305/($G$1-1),IF($E305="X",$F305*AA305,0))))))</f>
        <v>0</v>
      </c>
      <c r="S305" s="153">
        <f>IF(AND($D305="O",$E305="H"),-$F305,IF(AND($D305="O",$E305="T"),$F305,0))</f>
        <v>0</v>
      </c>
      <c r="T305" s="152">
        <f>IF($G$1&lt;5,0,IF(AND($D305="O",$E305="H"),$F305,IF(AND($D305="O",NOT($E305="H")),-$F305,IF($G305="O",$F305,IF(AND($E305="B",NOT($D305="O")),$F305/($G$1-1),IF($E305="X",$F305*AB305,0))))))</f>
        <v>0</v>
      </c>
      <c r="U305" s="153">
        <f>IF(AND($D305="V",$E305="H"),-$F305,IF(AND($D305="V",$E305="T"),$F305,0))</f>
        <v>0</v>
      </c>
      <c r="V305" s="152">
        <f>IF($G$1&lt;6,0,IF(AND($D305="V",$E305="H"),$F305,IF(AND($D305="V",NOT($E305="H")),-$F305,IF($G305="V",$F305,IF(AND($E305="B",NOT($D305="V")),$F305/($G$1-1),IF($E305="X",($F305*AC305)-#REF!,0))))))</f>
        <v>0</v>
      </c>
      <c r="W305" s="158">
        <f>IF(AND(D305="S",E305="H"),1,IF(AND(D305="B",E305="H"),2,IF(AND(D305="G",E305="A"),3,IF(AND(D305="G",E305="D"),4,IF(AND(D305="R",E305="A"),5,IF(AND(D305="R",E305="D"),6,IF(AND(D305="C",E305="A"),7,IF(AND(D305="C",E305="D"),8,IF(AND(D305="L",E305="A"),9,IF(AND(D305="L",E305="D"),10,IF(AND(D305="O",E305="A"),11,IF(AND(D305="O",E305="D"),12,IF(AND(D305="V",E305="A"),13,IF(AND(D305="V",E305="D"),14,0))))))))))))))</f>
        <v>0</v>
      </c>
      <c r="X305" s="159">
        <f>IF(NOT(SUMIF($W$6:$W305,1,$I$6:$I305)=0),(SUMIF($W$6:$W305,3,$F$6:$F305)-SUMIF($AE$6:$AE305,3,$F$6:$F305))/ABS(SUMIF($W$6:$W305,1,$I$6:$I305)),0)</f>
        <v>0</v>
      </c>
      <c r="Y305" s="159">
        <f>IF(NOT(SUMIF($W$6:$W305,1,$I$6:$I305)=0),(SUMIF($W$6:$W305,5,$F$6:$F305)-SUMIF($AE$6:$AE305,5,$F$6:$F305))/ABS(SUMIF($W$6:$W305,1,$I$6:$I305)),0)</f>
        <v>0</v>
      </c>
      <c r="Z305" s="159">
        <f>IF(NOT(SUMIF($W$6:$W305,1,$I$6:$I305)=0),(SUMIF($W$6:$W305,7,$F$6:$F305)-SUMIF($AE$6:$AE305,7,$F$6:$F305))/ABS(SUMIF($W$6:$W305,1,$I$6:$I305)),0)</f>
        <v>0</v>
      </c>
      <c r="AA305" s="159">
        <f>IF(NOT(SUMIF($W$6:$W305,1,$I$6:$I305)=0),(SUMIF($W$6:$W305,9,$F$6:$F305)-SUMIF($AE$6:$AE305,9,$F$6:$F305))/ABS(SUMIF($W$6:$W305,1,$I$6:$I305)),0)</f>
        <v>0</v>
      </c>
      <c r="AB305" s="159">
        <f>IF(NOT(SUMIF($W$6:$W305,1,$I$6:$I305)=0),(SUMIF($W$6:$W305,11,$F$6:$F305)-SUMIF($AE$6:$AE305,11,$F$6:$F305))/ABS(SUMIF($W$6:$W305,1,$I$6:$I305)),0)</f>
        <v>0</v>
      </c>
      <c r="AC305" s="159">
        <f>IF(NOT(SUMIF($W$6:$W305,1,$I$6:$I305)=0),(SUMIF($W$6:$W305,13,$F$6:$F305)-SUMIF($AE$6:$AE305,13,$F$6:$F305))/ABS(SUMIF($W$6:$W305,1,$I$6:$I305)),0)</f>
        <v>0</v>
      </c>
      <c r="AD305" s="159">
        <f>IF(SUM($W$6:$W305)+SUM($AE$6:$AE305)=0,0,1-X305-Y305-Z305-AA305-AB305-AC305)</f>
        <v>0</v>
      </c>
      <c r="AE305" s="160">
        <f>IF(AND($D305="S",$E305="T"),1,IF(AND($D305="B",$E305="A"),2,IF(AND($G305="G",$E305="A"),3,IF(AND($G305="G",$E305="D"),4,IF(AND($G305="R",$E305="A"),5,IF(AND($G305="R",$E305="D"),6,IF(AND($G305="C",$E305="A"),7,IF(AND($G305="C",$E305="D"),8,IF(AND($G305="L",$E305="A"),9,IF(AND($G305="L",$E305="D"),10,IF(AND($G305="O",$E305="A"),11,IF(AND($G305="O",$E305="D"),12,IF(AND($G305="V",$E305="A"),13,IF(AND($G305="V",$E305="D"),14,IF(AND($E305="A",$G305="B"),15,0)))))))))))))))</f>
        <v>0</v>
      </c>
      <c r="AF305" s="161">
        <f>IF(AND(D305="B",E305="H"),A305,IF(AND(G305="B",OR(E305="A",E305="D")),A305,0))</f>
        <v>0</v>
      </c>
    </row>
    <row r="306" ht="12.7" customHeight="1">
      <c r="A306" s="143">
        <f>IF($E306="H",-$F306,IF($E306="T",$F306,IF(AND($E306="A",$G306="B"),$F306,IF(AND(E306="D",G306="B"),F306*0.8,0))))</f>
        <v>0</v>
      </c>
      <c r="B306" s="144">
        <f>$B305-$A306</f>
        <v>0</v>
      </c>
      <c r="C306" s="144">
        <f>IF(OR($E306="Z",AND($E306="H",$D306="B")),$F306,IF(AND($D306="B",$E306="Ü"),-$F306,IF($E306="X",$F306*$AD306,IF(AND(E306="D",G306="B"),F306*0.2,IF(AND(D306="S",E306="H"),$F306*H306/100,0)))))</f>
        <v>0</v>
      </c>
      <c r="D306" s="145"/>
      <c r="E306" s="146"/>
      <c r="F306" s="147">
        <f>IF(AND(D306="G",E306="S"),ROUND(SUM($L$6:$L305)*H306/100,-2),IF(AND(D306="R",E306="S"),ROUND(SUM(N$6:N305)*H306/100,-2),IF(AND(D306="C",E306="S"),ROUND(SUM(P$6:P305)*H306/100,-2),IF(AND(D306="L",E306="S"),ROUND(SUM(R$6:R305)*H306/100,-2),IF(AND(D306="O",E306="S"),ROUND(SUM(T$6:T305)*H306/100,-2),IF(AND(D306="V",E306="S"),ROUND(SUM(V$6:V305)*H306/100,-2),IF(AND(D306="G",E306="Z"),ABS(ROUND(SUM(K$6:K305)*H306/100,-2)),IF(AND(D306="R",E306="Z"),ABS(ROUND(SUM(M$6:M305)*H306/100,-2)),IF(AND(D306="C",E306="Z"),ABS(ROUND(SUM(O$6:O305)*H306/100,-2)),IF(AND(D306="L",E306="Z"),ABS(ROUND(SUM(Q$6:Q305)*H306/100,-2)),IF(AND(D306="O",E306="Z"),ABS(ROUND(SUM(S$6:S305)*H306/100,-2)),IF(AND(D306="V",E306="Z"),ABS(ROUND(SUM(U$6:U305)*H306/100,-2)),IF(E306="X",ABS(ROUND(SUM(I$6:I305)*H306/100,-2)),IF(AND(D306="B",E306="H"),80000,0))))))))))))))</f>
        <v>0</v>
      </c>
      <c r="G306" s="148"/>
      <c r="H306" s="149">
        <f>IF(AND(E305="S"),H304,H305)</f>
        <v>5</v>
      </c>
      <c r="I306" s="144">
        <f>IF(AND($D306="S",$E306="H"),-$F306,IF(AND($D306="S",$E306="T"),$F306,0))</f>
        <v>0</v>
      </c>
      <c r="J306" s="150">
        <f>IF(AND($D306="S",OR($E306="Ü",$E306="T",$E306="A",$E306="D")),-$F306,IF(AND($G306="S",$E306="Ü"),$F306,IF(E306="S",$F306,IF(AND(D306="S",E306="H"),$F306*(100-H306)/100,IF(E306="X",-F306,0)))))</f>
        <v>0</v>
      </c>
      <c r="K306" s="151">
        <f>IF(AND($D306="G",$E306="H"),-$F306,IF(AND($D306="G",$E306="T"),$F306,0))</f>
        <v>0</v>
      </c>
      <c r="L306" s="152">
        <f>IF(AND($D306="G",$E306="H"),$F306,IF(AND($D306="G",NOT($E306="H")),-$F306,IF($G306="G",$F306,IF(AND($E306="B",NOT($D306="G")),$F306/($G$1-1),IF($E306="X",$F306*X306,0)))))</f>
        <v>0</v>
      </c>
      <c r="M306" s="153">
        <f>IF(AND($D306="R",$E306="H"),-$F306,IF(AND($D306="R",$E306="T"),$F306,0))</f>
        <v>0</v>
      </c>
      <c r="N306" s="152">
        <f>IF(AND($D306="R",$E306="H"),$F306,IF(AND($D306="R",NOT($E306="H")),-$F306,IF($G306="R",$F306,IF(AND($E306="B",NOT($D306="R")),$F306/($G$1-1),IF($E306="X",$F306*Y306,0)))))</f>
        <v>0</v>
      </c>
      <c r="O306" s="153">
        <f>IF(AND($D306="C",$E306="H"),-$F306,IF(AND($D306="C",$E306="T"),$F306,0))</f>
        <v>0</v>
      </c>
      <c r="P306" s="152">
        <f>IF($G$1&lt;3,0,IF(AND($D306="C",$E306="H"),$F306,IF(AND($D306="C",NOT($E306="H")),-$F306,IF($G306="C",$F306,IF(AND($E306="B",NOT($D306="C")),$F306/($G$1-1),IF($E306="X",$F306*Z306,0))))))</f>
        <v>0</v>
      </c>
      <c r="Q306" s="153">
        <f>IF(AND($D306="L",$E306="H"),-$F306,IF(AND($D306="L",$E306="T"),$F306,0))</f>
        <v>0</v>
      </c>
      <c r="R306" s="152">
        <f>IF($G$1&lt;4,0,IF(AND($D306="L",$E306="H"),$F306,IF(AND($D306="L",NOT($E306="H")),-$F306,IF($G306="L",$F306,IF(AND($E306="B",NOT($D306="L")),$F306/($G$1-1),IF($E306="X",$F306*AA306,0))))))</f>
        <v>0</v>
      </c>
      <c r="S306" s="153">
        <f>IF(AND($D306="O",$E306="H"),-$F306,IF(AND($D306="O",$E306="T"),$F306,0))</f>
        <v>0</v>
      </c>
      <c r="T306" s="152">
        <f>IF($G$1&lt;5,0,IF(AND($D306="O",$E306="H"),$F306,IF(AND($D306="O",NOT($E306="H")),-$F306,IF($G306="O",$F306,IF(AND($E306="B",NOT($D306="O")),$F306/($G$1-1),IF($E306="X",$F306*AB306,0))))))</f>
        <v>0</v>
      </c>
      <c r="U306" s="153">
        <f>IF(AND($D306="V",$E306="H"),-$F306,IF(AND($D306="V",$E306="T"),$F306,0))</f>
        <v>0</v>
      </c>
      <c r="V306" s="152">
        <f>IF($G$1&lt;6,0,IF(AND($D306="V",$E306="H"),$F306,IF(AND($D306="V",NOT($E306="H")),-$F306,IF($G306="V",$F306,IF(AND($E306="B",NOT($D306="V")),$F306/($G$1-1),IF($E306="X",($F306*AC306)-#REF!,0))))))</f>
        <v>0</v>
      </c>
      <c r="W306" s="154">
        <f>IF(AND(D306="S",E306="H"),1,IF(AND(D306="B",E306="H"),2,IF(AND(D306="G",E306="A"),3,IF(AND(D306="G",E306="D"),4,IF(AND(D306="R",E306="A"),5,IF(AND(D306="R",E306="D"),6,IF(AND(D306="C",E306="A"),7,IF(AND(D306="C",E306="D"),8,IF(AND(D306="L",E306="A"),9,IF(AND(D306="L",E306="D"),10,IF(AND(D306="O",E306="A"),11,IF(AND(D306="O",E306="D"),12,IF(AND(D306="V",E306="A"),13,IF(AND(D306="V",E306="D"),14,0))))))))))))))</f>
        <v>0</v>
      </c>
      <c r="X306" s="155">
        <f>IF(NOT(SUMIF($W$6:$W306,1,$I$6:$I306)=0),(SUMIF($W$6:$W306,3,$F$6:$F306)-SUMIF($AE$6:$AE306,3,$F$6:$F306))/ABS(SUMIF($W$6:$W306,1,$I$6:$I306)),0)</f>
        <v>0</v>
      </c>
      <c r="Y306" s="155">
        <f>IF(NOT(SUMIF($W$6:$W306,1,$I$6:$I306)=0),(SUMIF($W$6:$W306,5,$F$6:$F306)-SUMIF($AE$6:$AE306,5,$F$6:$F306))/ABS(SUMIF($W$6:$W306,1,$I$6:$I306)),0)</f>
        <v>0</v>
      </c>
      <c r="Z306" s="155">
        <f>IF(NOT(SUMIF($W$6:$W306,1,$I$6:$I306)=0),(SUMIF($W$6:$W306,7,$F$6:$F306)-SUMIF($AE$6:$AE306,7,$F$6:$F306))/ABS(SUMIF($W$6:$W306,1,$I$6:$I306)),0)</f>
        <v>0</v>
      </c>
      <c r="AA306" s="155">
        <f>IF(NOT(SUMIF($W$6:$W306,1,$I$6:$I306)=0),(SUMIF($W$6:$W306,9,$F$6:$F306)-SUMIF($AE$6:$AE306,9,$F$6:$F306))/ABS(SUMIF($W$6:$W306,1,$I$6:$I306)),0)</f>
        <v>0</v>
      </c>
      <c r="AB306" s="155">
        <f>IF(NOT(SUMIF($W$6:$W306,1,$I$6:$I306)=0),(SUMIF($W$6:$W306,11,$F$6:$F306)-SUMIF($AE$6:$AE306,11,$F$6:$F306))/ABS(SUMIF($W$6:$W306,1,$I$6:$I306)),0)</f>
        <v>0</v>
      </c>
      <c r="AC306" s="155">
        <f>IF(NOT(SUMIF($W$6:$W306,1,$I$6:$I306)=0),(SUMIF($W$6:$W306,13,$F$6:$F306)-SUMIF($AE$6:$AE306,13,$F$6:$F306))/ABS(SUMIF($W$6:$W306,1,$I$6:$I306)),0)</f>
        <v>0</v>
      </c>
      <c r="AD306" s="155">
        <f>IF(SUM($W$6:$W306)+SUM($AE$6:$AE306)=0,0,1-X306-Y306-Z306-AA306-AB306-AC306)</f>
        <v>0</v>
      </c>
      <c r="AE306" s="156">
        <f>IF(AND($D306="S",$E306="T"),1,IF(AND($D306="B",$E306="A"),2,IF(AND($G306="G",$E306="A"),3,IF(AND($G306="G",$E306="D"),4,IF(AND($G306="R",$E306="A"),5,IF(AND($G306="R",$E306="D"),6,IF(AND($G306="C",$E306="A"),7,IF(AND($G306="C",$E306="D"),8,IF(AND($G306="L",$E306="A"),9,IF(AND($G306="L",$E306="D"),10,IF(AND($G306="O",$E306="A"),11,IF(AND($G306="O",$E306="D"),12,IF(AND($G306="V",$E306="A"),13,IF(AND($G306="V",$E306="D"),14,IF(AND($E306="A",$G306="B"),15,0)))))))))))))))</f>
        <v>0</v>
      </c>
      <c r="AF306" s="157">
        <f>IF(AND(D306="B",E306="H"),A306,IF(AND(G306="B",OR(E306="A",E306="D")),A306,0))</f>
        <v>0</v>
      </c>
    </row>
    <row r="307" ht="12.7" customHeight="1">
      <c r="A307" s="143">
        <f>IF($E307="H",-$F307,IF($E307="T",$F307,IF(AND($E307="A",$G307="B"),$F307,IF(AND(E307="D",G307="B"),F307*0.8,0))))</f>
        <v>0</v>
      </c>
      <c r="B307" s="144">
        <f>$B306-$A307</f>
        <v>0</v>
      </c>
      <c r="C307" s="144">
        <f>IF(OR($E307="Z",AND($E307="H",$D307="B")),$F307,IF(AND($D307="B",$E307="Ü"),-$F307,IF($E307="X",$F307*$AD307,IF(AND(E307="D",G307="B"),F307*0.2,IF(AND(D307="S",E307="H"),$F307*H307/100,0)))))</f>
        <v>0</v>
      </c>
      <c r="D307" s="145"/>
      <c r="E307" s="146"/>
      <c r="F307" s="147">
        <f>IF(AND(D307="G",E307="S"),ROUND(SUM($L$6:$L306)*H307/100,-2),IF(AND(D307="R",E307="S"),ROUND(SUM(N$6:N306)*H307/100,-2),IF(AND(D307="C",E307="S"),ROUND(SUM(P$6:P306)*H307/100,-2),IF(AND(D307="L",E307="S"),ROUND(SUM(R$6:R306)*H307/100,-2),IF(AND(D307="O",E307="S"),ROUND(SUM(T$6:T306)*H307/100,-2),IF(AND(D307="V",E307="S"),ROUND(SUM(V$6:V306)*H307/100,-2),IF(AND(D307="G",E307="Z"),ABS(ROUND(SUM(K$6:K306)*H307/100,-2)),IF(AND(D307="R",E307="Z"),ABS(ROUND(SUM(M$6:M306)*H307/100,-2)),IF(AND(D307="C",E307="Z"),ABS(ROUND(SUM(O$6:O306)*H307/100,-2)),IF(AND(D307="L",E307="Z"),ABS(ROUND(SUM(Q$6:Q306)*H307/100,-2)),IF(AND(D307="O",E307="Z"),ABS(ROUND(SUM(S$6:S306)*H307/100,-2)),IF(AND(D307="V",E307="Z"),ABS(ROUND(SUM(U$6:U306)*H307/100,-2)),IF(E307="X",ABS(ROUND(SUM(I$6:I306)*H307/100,-2)),IF(AND(D307="B",E307="H"),80000,0))))))))))))))</f>
        <v>0</v>
      </c>
      <c r="G307" s="148"/>
      <c r="H307" s="149">
        <f>IF(AND(E306="S"),H305,H306)</f>
        <v>5</v>
      </c>
      <c r="I307" s="144">
        <f>IF(AND($D307="S",$E307="H"),-$F307,IF(AND($D307="S",$E307="T"),$F307,0))</f>
        <v>0</v>
      </c>
      <c r="J307" s="150">
        <f>IF(AND($D307="S",OR($E307="Ü",$E307="T",$E307="A",$E307="D")),-$F307,IF(AND($G307="S",$E307="Ü"),$F307,IF(E307="S",$F307,IF(AND(D307="S",E307="H"),$F307*(100-H307)/100,IF(E307="X",-F307,0)))))</f>
        <v>0</v>
      </c>
      <c r="K307" s="151">
        <f>IF(AND($D307="G",$E307="H"),-$F307,IF(AND($D307="G",$E307="T"),$F307,0))</f>
        <v>0</v>
      </c>
      <c r="L307" s="152">
        <f>IF(AND($D307="G",$E307="H"),$F307,IF(AND($D307="G",NOT($E307="H")),-$F307,IF($G307="G",$F307,IF(AND($E307="B",NOT($D307="G")),$F307/($G$1-1),IF($E307="X",$F307*X307,0)))))</f>
        <v>0</v>
      </c>
      <c r="M307" s="153">
        <f>IF(AND($D307="R",$E307="H"),-$F307,IF(AND($D307="R",$E307="T"),$F307,0))</f>
        <v>0</v>
      </c>
      <c r="N307" s="152">
        <f>IF(AND($D307="R",$E307="H"),$F307,IF(AND($D307="R",NOT($E307="H")),-$F307,IF($G307="R",$F307,IF(AND($E307="B",NOT($D307="R")),$F307/($G$1-1),IF($E307="X",$F307*Y307,0)))))</f>
        <v>0</v>
      </c>
      <c r="O307" s="153">
        <f>IF(AND($D307="C",$E307="H"),-$F307,IF(AND($D307="C",$E307="T"),$F307,0))</f>
        <v>0</v>
      </c>
      <c r="P307" s="152">
        <f>IF($G$1&lt;3,0,IF(AND($D307="C",$E307="H"),$F307,IF(AND($D307="C",NOT($E307="H")),-$F307,IF($G307="C",$F307,IF(AND($E307="B",NOT($D307="C")),$F307/($G$1-1),IF($E307="X",$F307*Z307,0))))))</f>
        <v>0</v>
      </c>
      <c r="Q307" s="153">
        <f>IF(AND($D307="L",$E307="H"),-$F307,IF(AND($D307="L",$E307="T"),$F307,0))</f>
        <v>0</v>
      </c>
      <c r="R307" s="152">
        <f>IF($G$1&lt;4,0,IF(AND($D307="L",$E307="H"),$F307,IF(AND($D307="L",NOT($E307="H")),-$F307,IF($G307="L",$F307,IF(AND($E307="B",NOT($D307="L")),$F307/($G$1-1),IF($E307="X",$F307*AA307,0))))))</f>
        <v>0</v>
      </c>
      <c r="S307" s="153">
        <f>IF(AND($D307="O",$E307="H"),-$F307,IF(AND($D307="O",$E307="T"),$F307,0))</f>
        <v>0</v>
      </c>
      <c r="T307" s="152">
        <f>IF($G$1&lt;5,0,IF(AND($D307="O",$E307="H"),$F307,IF(AND($D307="O",NOT($E307="H")),-$F307,IF($G307="O",$F307,IF(AND($E307="B",NOT($D307="O")),$F307/($G$1-1),IF($E307="X",$F307*AB307,0))))))</f>
        <v>0</v>
      </c>
      <c r="U307" s="153">
        <f>IF(AND($D307="V",$E307="H"),-$F307,IF(AND($D307="V",$E307="T"),$F307,0))</f>
        <v>0</v>
      </c>
      <c r="V307" s="152">
        <f>IF($G$1&lt;6,0,IF(AND($D307="V",$E307="H"),$F307,IF(AND($D307="V",NOT($E307="H")),-$F307,IF($G307="V",$F307,IF(AND($E307="B",NOT($D307="V")),$F307/($G$1-1),IF($E307="X",($F307*AC307)-#REF!,0))))))</f>
        <v>0</v>
      </c>
      <c r="W307" s="158">
        <f>IF(AND(D307="S",E307="H"),1,IF(AND(D307="B",E307="H"),2,IF(AND(D307="G",E307="A"),3,IF(AND(D307="G",E307="D"),4,IF(AND(D307="R",E307="A"),5,IF(AND(D307="R",E307="D"),6,IF(AND(D307="C",E307="A"),7,IF(AND(D307="C",E307="D"),8,IF(AND(D307="L",E307="A"),9,IF(AND(D307="L",E307="D"),10,IF(AND(D307="O",E307="A"),11,IF(AND(D307="O",E307="D"),12,IF(AND(D307="V",E307="A"),13,IF(AND(D307="V",E307="D"),14,0))))))))))))))</f>
        <v>0</v>
      </c>
      <c r="X307" s="159">
        <f>IF(NOT(SUMIF($W$6:$W307,1,$I$6:$I307)=0),(SUMIF($W$6:$W307,3,$F$6:$F307)-SUMIF($AE$6:$AE307,3,$F$6:$F307))/ABS(SUMIF($W$6:$W307,1,$I$6:$I307)),0)</f>
        <v>0</v>
      </c>
      <c r="Y307" s="159">
        <f>IF(NOT(SUMIF($W$6:$W307,1,$I$6:$I307)=0),(SUMIF($W$6:$W307,5,$F$6:$F307)-SUMIF($AE$6:$AE307,5,$F$6:$F307))/ABS(SUMIF($W$6:$W307,1,$I$6:$I307)),0)</f>
        <v>0</v>
      </c>
      <c r="Z307" s="159">
        <f>IF(NOT(SUMIF($W$6:$W307,1,$I$6:$I307)=0),(SUMIF($W$6:$W307,7,$F$6:$F307)-SUMIF($AE$6:$AE307,7,$F$6:$F307))/ABS(SUMIF($W$6:$W307,1,$I$6:$I307)),0)</f>
        <v>0</v>
      </c>
      <c r="AA307" s="159">
        <f>IF(NOT(SUMIF($W$6:$W307,1,$I$6:$I307)=0),(SUMIF($W$6:$W307,9,$F$6:$F307)-SUMIF($AE$6:$AE307,9,$F$6:$F307))/ABS(SUMIF($W$6:$W307,1,$I$6:$I307)),0)</f>
        <v>0</v>
      </c>
      <c r="AB307" s="159">
        <f>IF(NOT(SUMIF($W$6:$W307,1,$I$6:$I307)=0),(SUMIF($W$6:$W307,11,$F$6:$F307)-SUMIF($AE$6:$AE307,11,$F$6:$F307))/ABS(SUMIF($W$6:$W307,1,$I$6:$I307)),0)</f>
        <v>0</v>
      </c>
      <c r="AC307" s="159">
        <f>IF(NOT(SUMIF($W$6:$W307,1,$I$6:$I307)=0),(SUMIF($W$6:$W307,13,$F$6:$F307)-SUMIF($AE$6:$AE307,13,$F$6:$F307))/ABS(SUMIF($W$6:$W307,1,$I$6:$I307)),0)</f>
        <v>0</v>
      </c>
      <c r="AD307" s="159">
        <f>IF(SUM($W$6:$W307)+SUM($AE$6:$AE307)=0,0,1-X307-Y307-Z307-AA307-AB307-AC307)</f>
        <v>0</v>
      </c>
      <c r="AE307" s="160">
        <f>IF(AND($D307="S",$E307="T"),1,IF(AND($D307="B",$E307="A"),2,IF(AND($G307="G",$E307="A"),3,IF(AND($G307="G",$E307="D"),4,IF(AND($G307="R",$E307="A"),5,IF(AND($G307="R",$E307="D"),6,IF(AND($G307="C",$E307="A"),7,IF(AND($G307="C",$E307="D"),8,IF(AND($G307="L",$E307="A"),9,IF(AND($G307="L",$E307="D"),10,IF(AND($G307="O",$E307="A"),11,IF(AND($G307="O",$E307="D"),12,IF(AND($G307="V",$E307="A"),13,IF(AND($G307="V",$E307="D"),14,IF(AND($E307="A",$G307="B"),15,0)))))))))))))))</f>
        <v>0</v>
      </c>
      <c r="AF307" s="161">
        <f>IF(AND(D307="B",E307="H"),A307,IF(AND(G307="B",OR(E307="A",E307="D")),A307,0))</f>
        <v>0</v>
      </c>
    </row>
    <row r="308" ht="12.7" customHeight="1">
      <c r="A308" s="143">
        <f>IF($E308="H",-$F308,IF($E308="T",$F308,IF(AND($E308="A",$G308="B"),$F308,IF(AND(E308="D",G308="B"),F308*0.8,0))))</f>
        <v>0</v>
      </c>
      <c r="B308" s="144">
        <f>$B307-$A308</f>
        <v>0</v>
      </c>
      <c r="C308" s="144">
        <f>IF(OR($E308="Z",AND($E308="H",$D308="B")),$F308,IF(AND($D308="B",$E308="Ü"),-$F308,IF($E308="X",$F308*$AD308,IF(AND(E308="D",G308="B"),F308*0.2,IF(AND(D308="S",E308="H"),$F308*H308/100,0)))))</f>
        <v>0</v>
      </c>
      <c r="D308" s="145"/>
      <c r="E308" s="146"/>
      <c r="F308" s="147">
        <f>IF(AND(D308="G",E308="S"),ROUND(SUM($L$6:$L307)*H308/100,-2),IF(AND(D308="R",E308="S"),ROUND(SUM(N$6:N307)*H308/100,-2),IF(AND(D308="C",E308="S"),ROUND(SUM(P$6:P307)*H308/100,-2),IF(AND(D308="L",E308="S"),ROUND(SUM(R$6:R307)*H308/100,-2),IF(AND(D308="O",E308="S"),ROUND(SUM(T$6:T307)*H308/100,-2),IF(AND(D308="V",E308="S"),ROUND(SUM(V$6:V307)*H308/100,-2),IF(AND(D308="G",E308="Z"),ABS(ROUND(SUM(K$6:K307)*H308/100,-2)),IF(AND(D308="R",E308="Z"),ABS(ROUND(SUM(M$6:M307)*H308/100,-2)),IF(AND(D308="C",E308="Z"),ABS(ROUND(SUM(O$6:O307)*H308/100,-2)),IF(AND(D308="L",E308="Z"),ABS(ROUND(SUM(Q$6:Q307)*H308/100,-2)),IF(AND(D308="O",E308="Z"),ABS(ROUND(SUM(S$6:S307)*H308/100,-2)),IF(AND(D308="V",E308="Z"),ABS(ROUND(SUM(U$6:U307)*H308/100,-2)),IF(E308="X",ABS(ROUND(SUM(I$6:I307)*H308/100,-2)),IF(AND(D308="B",E308="H"),80000,0))))))))))))))</f>
        <v>0</v>
      </c>
      <c r="G308" s="148"/>
      <c r="H308" s="149">
        <f>IF(AND(E307="S"),H306,H307)</f>
        <v>5</v>
      </c>
      <c r="I308" s="144">
        <f>IF(AND($D308="S",$E308="H"),-$F308,IF(AND($D308="S",$E308="T"),$F308,0))</f>
        <v>0</v>
      </c>
      <c r="J308" s="150">
        <f>IF(AND($D308="S",OR($E308="Ü",$E308="T",$E308="A",$E308="D")),-$F308,IF(AND($G308="S",$E308="Ü"),$F308,IF(E308="S",$F308,IF(AND(D308="S",E308="H"),$F308*(100-H308)/100,IF(E308="X",-F308,0)))))</f>
        <v>0</v>
      </c>
      <c r="K308" s="151">
        <f>IF(AND($D308="G",$E308="H"),-$F308,IF(AND($D308="G",$E308="T"),$F308,0))</f>
        <v>0</v>
      </c>
      <c r="L308" s="152">
        <f>IF(AND($D308="G",$E308="H"),$F308,IF(AND($D308="G",NOT($E308="H")),-$F308,IF($G308="G",$F308,IF(AND($E308="B",NOT($D308="G")),$F308/($G$1-1),IF($E308="X",$F308*X308,0)))))</f>
        <v>0</v>
      </c>
      <c r="M308" s="153">
        <f>IF(AND($D308="R",$E308="H"),-$F308,IF(AND($D308="R",$E308="T"),$F308,0))</f>
        <v>0</v>
      </c>
      <c r="N308" s="152">
        <f>IF(AND($D308="R",$E308="H"),$F308,IF(AND($D308="R",NOT($E308="H")),-$F308,IF($G308="R",$F308,IF(AND($E308="B",NOT($D308="R")),$F308/($G$1-1),IF($E308="X",$F308*Y308,0)))))</f>
        <v>0</v>
      </c>
      <c r="O308" s="153">
        <f>IF(AND($D308="C",$E308="H"),-$F308,IF(AND($D308="C",$E308="T"),$F308,0))</f>
        <v>0</v>
      </c>
      <c r="P308" s="152">
        <f>IF($G$1&lt;3,0,IF(AND($D308="C",$E308="H"),$F308,IF(AND($D308="C",NOT($E308="H")),-$F308,IF($G308="C",$F308,IF(AND($E308="B",NOT($D308="C")),$F308/($G$1-1),IF($E308="X",$F308*Z308,0))))))</f>
        <v>0</v>
      </c>
      <c r="Q308" s="153">
        <f>IF(AND($D308="L",$E308="H"),-$F308,IF(AND($D308="L",$E308="T"),$F308,0))</f>
        <v>0</v>
      </c>
      <c r="R308" s="152">
        <f>IF($G$1&lt;4,0,IF(AND($D308="L",$E308="H"),$F308,IF(AND($D308="L",NOT($E308="H")),-$F308,IF($G308="L",$F308,IF(AND($E308="B",NOT($D308="L")),$F308/($G$1-1),IF($E308="X",$F308*AA308,0))))))</f>
        <v>0</v>
      </c>
      <c r="S308" s="153">
        <f>IF(AND($D308="O",$E308="H"),-$F308,IF(AND($D308="O",$E308="T"),$F308,0))</f>
        <v>0</v>
      </c>
      <c r="T308" s="152">
        <f>IF($G$1&lt;5,0,IF(AND($D308="O",$E308="H"),$F308,IF(AND($D308="O",NOT($E308="H")),-$F308,IF($G308="O",$F308,IF(AND($E308="B",NOT($D308="O")),$F308/($G$1-1),IF($E308="X",$F308*AB308,0))))))</f>
        <v>0</v>
      </c>
      <c r="U308" s="153">
        <f>IF(AND($D308="V",$E308="H"),-$F308,IF(AND($D308="V",$E308="T"),$F308,0))</f>
        <v>0</v>
      </c>
      <c r="V308" s="152">
        <f>IF($G$1&lt;6,0,IF(AND($D308="V",$E308="H"),$F308,IF(AND($D308="V",NOT($E308="H")),-$F308,IF($G308="V",$F308,IF(AND($E308="B",NOT($D308="V")),$F308/($G$1-1),IF($E308="X",($F308*AC308)-#REF!,0))))))</f>
        <v>0</v>
      </c>
      <c r="W308" s="154">
        <f>IF(AND(D308="S",E308="H"),1,IF(AND(D308="B",E308="H"),2,IF(AND(D308="G",E308="A"),3,IF(AND(D308="G",E308="D"),4,IF(AND(D308="R",E308="A"),5,IF(AND(D308="R",E308="D"),6,IF(AND(D308="C",E308="A"),7,IF(AND(D308="C",E308="D"),8,IF(AND(D308="L",E308="A"),9,IF(AND(D308="L",E308="D"),10,IF(AND(D308="O",E308="A"),11,IF(AND(D308="O",E308="D"),12,IF(AND(D308="V",E308="A"),13,IF(AND(D308="V",E308="D"),14,0))))))))))))))</f>
        <v>0</v>
      </c>
      <c r="X308" s="155">
        <f>IF(NOT(SUMIF($W$6:$W308,1,$I$6:$I308)=0),(SUMIF($W$6:$W308,3,$F$6:$F308)-SUMIF($AE$6:$AE308,3,$F$6:$F308))/ABS(SUMIF($W$6:$W308,1,$I$6:$I308)),0)</f>
        <v>0</v>
      </c>
      <c r="Y308" s="155">
        <f>IF(NOT(SUMIF($W$6:$W308,1,$I$6:$I308)=0),(SUMIF($W$6:$W308,5,$F$6:$F308)-SUMIF($AE$6:$AE308,5,$F$6:$F308))/ABS(SUMIF($W$6:$W308,1,$I$6:$I308)),0)</f>
        <v>0</v>
      </c>
      <c r="Z308" s="155">
        <f>IF(NOT(SUMIF($W$6:$W308,1,$I$6:$I308)=0),(SUMIF($W$6:$W308,7,$F$6:$F308)-SUMIF($AE$6:$AE308,7,$F$6:$F308))/ABS(SUMIF($W$6:$W308,1,$I$6:$I308)),0)</f>
        <v>0</v>
      </c>
      <c r="AA308" s="155">
        <f>IF(NOT(SUMIF($W$6:$W308,1,$I$6:$I308)=0),(SUMIF($W$6:$W308,9,$F$6:$F308)-SUMIF($AE$6:$AE308,9,$F$6:$F308))/ABS(SUMIF($W$6:$W308,1,$I$6:$I308)),0)</f>
        <v>0</v>
      </c>
      <c r="AB308" s="155">
        <f>IF(NOT(SUMIF($W$6:$W308,1,$I$6:$I308)=0),(SUMIF($W$6:$W308,11,$F$6:$F308)-SUMIF($AE$6:$AE308,11,$F$6:$F308))/ABS(SUMIF($W$6:$W308,1,$I$6:$I308)),0)</f>
        <v>0</v>
      </c>
      <c r="AC308" s="155">
        <f>IF(NOT(SUMIF($W$6:$W308,1,$I$6:$I308)=0),(SUMIF($W$6:$W308,13,$F$6:$F308)-SUMIF($AE$6:$AE308,13,$F$6:$F308))/ABS(SUMIF($W$6:$W308,1,$I$6:$I308)),0)</f>
        <v>0</v>
      </c>
      <c r="AD308" s="155">
        <f>IF(SUM($W$6:$W308)+SUM($AE$6:$AE308)=0,0,1-X308-Y308-Z308-AA308-AB308-AC308)</f>
        <v>0</v>
      </c>
      <c r="AE308" s="156">
        <f>IF(AND($D308="S",$E308="T"),1,IF(AND($D308="B",$E308="A"),2,IF(AND($G308="G",$E308="A"),3,IF(AND($G308="G",$E308="D"),4,IF(AND($G308="R",$E308="A"),5,IF(AND($G308="R",$E308="D"),6,IF(AND($G308="C",$E308="A"),7,IF(AND($G308="C",$E308="D"),8,IF(AND($G308="L",$E308="A"),9,IF(AND($G308="L",$E308="D"),10,IF(AND($G308="O",$E308="A"),11,IF(AND($G308="O",$E308="D"),12,IF(AND($G308="V",$E308="A"),13,IF(AND($G308="V",$E308="D"),14,IF(AND($E308="A",$G308="B"),15,0)))))))))))))))</f>
        <v>0</v>
      </c>
      <c r="AF308" s="157">
        <f>IF(AND(D308="B",E308="H"),A308,IF(AND(G308="B",OR(E308="A",E308="D")),A308,0))</f>
        <v>0</v>
      </c>
    </row>
    <row r="309" ht="12.7" customHeight="1">
      <c r="A309" s="143">
        <f>IF($E309="H",-$F309,IF($E309="T",$F309,IF(AND($E309="A",$G309="B"),$F309,IF(AND(E309="D",G309="B"),F309*0.8,0))))</f>
        <v>0</v>
      </c>
      <c r="B309" s="144">
        <f>$B308-$A309</f>
        <v>0</v>
      </c>
      <c r="C309" s="144">
        <f>IF(OR($E309="Z",AND($E309="H",$D309="B")),$F309,IF(AND($D309="B",$E309="Ü"),-$F309,IF($E309="X",$F309*$AD309,IF(AND(E309="D",G309="B"),F309*0.2,IF(AND(D309="S",E309="H"),$F309*H309/100,0)))))</f>
        <v>0</v>
      </c>
      <c r="D309" s="145"/>
      <c r="E309" s="146"/>
      <c r="F309" s="147">
        <f>IF(AND(D309="G",E309="S"),ROUND(SUM($L$6:$L308)*H309/100,-2),IF(AND(D309="R",E309="S"),ROUND(SUM(N$6:N308)*H309/100,-2),IF(AND(D309="C",E309="S"),ROUND(SUM(P$6:P308)*H309/100,-2),IF(AND(D309="L",E309="S"),ROUND(SUM(R$6:R308)*H309/100,-2),IF(AND(D309="O",E309="S"),ROUND(SUM(T$6:T308)*H309/100,-2),IF(AND(D309="V",E309="S"),ROUND(SUM(V$6:V308)*H309/100,-2),IF(AND(D309="G",E309="Z"),ABS(ROUND(SUM(K$6:K308)*H309/100,-2)),IF(AND(D309="R",E309="Z"),ABS(ROUND(SUM(M$6:M308)*H309/100,-2)),IF(AND(D309="C",E309="Z"),ABS(ROUND(SUM(O$6:O308)*H309/100,-2)),IF(AND(D309="L",E309="Z"),ABS(ROUND(SUM(Q$6:Q308)*H309/100,-2)),IF(AND(D309="O",E309="Z"),ABS(ROUND(SUM(S$6:S308)*H309/100,-2)),IF(AND(D309="V",E309="Z"),ABS(ROUND(SUM(U$6:U308)*H309/100,-2)),IF(E309="X",ABS(ROUND(SUM(I$6:I308)*H309/100,-2)),IF(AND(D309="B",E309="H"),80000,0))))))))))))))</f>
        <v>0</v>
      </c>
      <c r="G309" s="148"/>
      <c r="H309" s="149">
        <f>IF(AND(E308="S"),H307,H308)</f>
        <v>5</v>
      </c>
      <c r="I309" s="144">
        <f>IF(AND($D309="S",$E309="H"),-$F309,IF(AND($D309="S",$E309="T"),$F309,0))</f>
        <v>0</v>
      </c>
      <c r="J309" s="150">
        <f>IF(AND($D309="S",OR($E309="Ü",$E309="T",$E309="A",$E309="D")),-$F309,IF(AND($G309="S",$E309="Ü"),$F309,IF(E309="S",$F309,IF(AND(D309="S",E309="H"),$F309*(100-H309)/100,IF(E309="X",-F309,0)))))</f>
        <v>0</v>
      </c>
      <c r="K309" s="151">
        <f>IF(AND($D309="G",$E309="H"),-$F309,IF(AND($D309="G",$E309="T"),$F309,0))</f>
        <v>0</v>
      </c>
      <c r="L309" s="152">
        <f>IF(AND($D309="G",$E309="H"),$F309,IF(AND($D309="G",NOT($E309="H")),-$F309,IF($G309="G",$F309,IF(AND($E309="B",NOT($D309="G")),$F309/($G$1-1),IF($E309="X",$F309*X309,0)))))</f>
        <v>0</v>
      </c>
      <c r="M309" s="153">
        <f>IF(AND($D309="R",$E309="H"),-$F309,IF(AND($D309="R",$E309="T"),$F309,0))</f>
        <v>0</v>
      </c>
      <c r="N309" s="152">
        <f>IF(AND($D309="R",$E309="H"),$F309,IF(AND($D309="R",NOT($E309="H")),-$F309,IF($G309="R",$F309,IF(AND($E309="B",NOT($D309="R")),$F309/($G$1-1),IF($E309="X",$F309*Y309,0)))))</f>
        <v>0</v>
      </c>
      <c r="O309" s="153">
        <f>IF(AND($D309="C",$E309="H"),-$F309,IF(AND($D309="C",$E309="T"),$F309,0))</f>
        <v>0</v>
      </c>
      <c r="P309" s="152">
        <f>IF($G$1&lt;3,0,IF(AND($D309="C",$E309="H"),$F309,IF(AND($D309="C",NOT($E309="H")),-$F309,IF($G309="C",$F309,IF(AND($E309="B",NOT($D309="C")),$F309/($G$1-1),IF($E309="X",$F309*Z309,0))))))</f>
        <v>0</v>
      </c>
      <c r="Q309" s="153">
        <f>IF(AND($D309="L",$E309="H"),-$F309,IF(AND($D309="L",$E309="T"),$F309,0))</f>
        <v>0</v>
      </c>
      <c r="R309" s="152">
        <f>IF($G$1&lt;4,0,IF(AND($D309="L",$E309="H"),$F309,IF(AND($D309="L",NOT($E309="H")),-$F309,IF($G309="L",$F309,IF(AND($E309="B",NOT($D309="L")),$F309/($G$1-1),IF($E309="X",$F309*AA309,0))))))</f>
        <v>0</v>
      </c>
      <c r="S309" s="153">
        <f>IF(AND($D309="O",$E309="H"),-$F309,IF(AND($D309="O",$E309="T"),$F309,0))</f>
        <v>0</v>
      </c>
      <c r="T309" s="152">
        <f>IF($G$1&lt;5,0,IF(AND($D309="O",$E309="H"),$F309,IF(AND($D309="O",NOT($E309="H")),-$F309,IF($G309="O",$F309,IF(AND($E309="B",NOT($D309="O")),$F309/($G$1-1),IF($E309="X",$F309*AB309,0))))))</f>
        <v>0</v>
      </c>
      <c r="U309" s="153">
        <f>IF(AND($D309="V",$E309="H"),-$F309,IF(AND($D309="V",$E309="T"),$F309,0))</f>
        <v>0</v>
      </c>
      <c r="V309" s="152">
        <f>IF($G$1&lt;6,0,IF(AND($D309="V",$E309="H"),$F309,IF(AND($D309="V",NOT($E309="H")),-$F309,IF($G309="V",$F309,IF(AND($E309="B",NOT($D309="V")),$F309/($G$1-1),IF($E309="X",($F309*AC309)-#REF!,0))))))</f>
        <v>0</v>
      </c>
      <c r="W309" s="158">
        <f>IF(AND(D309="S",E309="H"),1,IF(AND(D309="B",E309="H"),2,IF(AND(D309="G",E309="A"),3,IF(AND(D309="G",E309="D"),4,IF(AND(D309="R",E309="A"),5,IF(AND(D309="R",E309="D"),6,IF(AND(D309="C",E309="A"),7,IF(AND(D309="C",E309="D"),8,IF(AND(D309="L",E309="A"),9,IF(AND(D309="L",E309="D"),10,IF(AND(D309="O",E309="A"),11,IF(AND(D309="O",E309="D"),12,IF(AND(D309="V",E309="A"),13,IF(AND(D309="V",E309="D"),14,0))))))))))))))</f>
        <v>0</v>
      </c>
      <c r="X309" s="159">
        <f>IF(NOT(SUMIF($W$6:$W309,1,$I$6:$I309)=0),(SUMIF($W$6:$W309,3,$F$6:$F309)-SUMIF($AE$6:$AE309,3,$F$6:$F309))/ABS(SUMIF($W$6:$W309,1,$I$6:$I309)),0)</f>
        <v>0</v>
      </c>
      <c r="Y309" s="159">
        <f>IF(NOT(SUMIF($W$6:$W309,1,$I$6:$I309)=0),(SUMIF($W$6:$W309,5,$F$6:$F309)-SUMIF($AE$6:$AE309,5,$F$6:$F309))/ABS(SUMIF($W$6:$W309,1,$I$6:$I309)),0)</f>
        <v>0</v>
      </c>
      <c r="Z309" s="159">
        <f>IF(NOT(SUMIF($W$6:$W309,1,$I$6:$I309)=0),(SUMIF($W$6:$W309,7,$F$6:$F309)-SUMIF($AE$6:$AE309,7,$F$6:$F309))/ABS(SUMIF($W$6:$W309,1,$I$6:$I309)),0)</f>
        <v>0</v>
      </c>
      <c r="AA309" s="159">
        <f>IF(NOT(SUMIF($W$6:$W309,1,$I$6:$I309)=0),(SUMIF($W$6:$W309,9,$F$6:$F309)-SUMIF($AE$6:$AE309,9,$F$6:$F309))/ABS(SUMIF($W$6:$W309,1,$I$6:$I309)),0)</f>
        <v>0</v>
      </c>
      <c r="AB309" s="159">
        <f>IF(NOT(SUMIF($W$6:$W309,1,$I$6:$I309)=0),(SUMIF($W$6:$W309,11,$F$6:$F309)-SUMIF($AE$6:$AE309,11,$F$6:$F309))/ABS(SUMIF($W$6:$W309,1,$I$6:$I309)),0)</f>
        <v>0</v>
      </c>
      <c r="AC309" s="159">
        <f>IF(NOT(SUMIF($W$6:$W309,1,$I$6:$I309)=0),(SUMIF($W$6:$W309,13,$F$6:$F309)-SUMIF($AE$6:$AE309,13,$F$6:$F309))/ABS(SUMIF($W$6:$W309,1,$I$6:$I309)),0)</f>
        <v>0</v>
      </c>
      <c r="AD309" s="159">
        <f>IF(SUM($W$6:$W309)+SUM($AE$6:$AE309)=0,0,1-X309-Y309-Z309-AA309-AB309-AC309)</f>
        <v>0</v>
      </c>
      <c r="AE309" s="160">
        <f>IF(AND($D309="S",$E309="T"),1,IF(AND($D309="B",$E309="A"),2,IF(AND($G309="G",$E309="A"),3,IF(AND($G309="G",$E309="D"),4,IF(AND($G309="R",$E309="A"),5,IF(AND($G309="R",$E309="D"),6,IF(AND($G309="C",$E309="A"),7,IF(AND($G309="C",$E309="D"),8,IF(AND($G309="L",$E309="A"),9,IF(AND($G309="L",$E309="D"),10,IF(AND($G309="O",$E309="A"),11,IF(AND($G309="O",$E309="D"),12,IF(AND($G309="V",$E309="A"),13,IF(AND($G309="V",$E309="D"),14,IF(AND($E309="A",$G309="B"),15,0)))))))))))))))</f>
        <v>0</v>
      </c>
      <c r="AF309" s="161">
        <f>IF(AND(D309="B",E309="H"),A309,IF(AND(G309="B",OR(E309="A",E309="D")),A309,0))</f>
        <v>0</v>
      </c>
    </row>
    <row r="310" ht="12.7" customHeight="1">
      <c r="A310" s="143">
        <f>IF($E310="H",-$F310,IF($E310="T",$F310,IF(AND($E310="A",$G310="B"),$F310,IF(AND(E310="D",G310="B"),F310*0.8,0))))</f>
        <v>0</v>
      </c>
      <c r="B310" s="144">
        <f>$B309-$A310</f>
        <v>0</v>
      </c>
      <c r="C310" s="144">
        <f>IF(OR($E310="Z",AND($E310="H",$D310="B")),$F310,IF(AND($D310="B",$E310="Ü"),-$F310,IF($E310="X",$F310*$AD310,IF(AND(E310="D",G310="B"),F310*0.2,IF(AND(D310="S",E310="H"),$F310*H310/100,0)))))</f>
        <v>0</v>
      </c>
      <c r="D310" s="145"/>
      <c r="E310" s="146"/>
      <c r="F310" s="147">
        <f>IF(AND(D310="G",E310="S"),ROUND(SUM($L$6:$L309)*H310/100,-2),IF(AND(D310="R",E310="S"),ROUND(SUM(N$6:N309)*H310/100,-2),IF(AND(D310="C",E310="S"),ROUND(SUM(P$6:P309)*H310/100,-2),IF(AND(D310="L",E310="S"),ROUND(SUM(R$6:R309)*H310/100,-2),IF(AND(D310="O",E310="S"),ROUND(SUM(T$6:T309)*H310/100,-2),IF(AND(D310="V",E310="S"),ROUND(SUM(V$6:V309)*H310/100,-2),IF(AND(D310="G",E310="Z"),ABS(ROUND(SUM(K$6:K309)*H310/100,-2)),IF(AND(D310="R",E310="Z"),ABS(ROUND(SUM(M$6:M309)*H310/100,-2)),IF(AND(D310="C",E310="Z"),ABS(ROUND(SUM(O$6:O309)*H310/100,-2)),IF(AND(D310="L",E310="Z"),ABS(ROUND(SUM(Q$6:Q309)*H310/100,-2)),IF(AND(D310="O",E310="Z"),ABS(ROUND(SUM(S$6:S309)*H310/100,-2)),IF(AND(D310="V",E310="Z"),ABS(ROUND(SUM(U$6:U309)*H310/100,-2)),IF(E310="X",ABS(ROUND(SUM(I$6:I309)*H310/100,-2)),IF(AND(D310="B",E310="H"),80000,0))))))))))))))</f>
        <v>0</v>
      </c>
      <c r="G310" s="148"/>
      <c r="H310" s="149">
        <f>IF(AND(E309="S"),H308,H309)</f>
        <v>5</v>
      </c>
      <c r="I310" s="144">
        <f>IF(AND($D310="S",$E310="H"),-$F310,IF(AND($D310="S",$E310="T"),$F310,0))</f>
        <v>0</v>
      </c>
      <c r="J310" s="150">
        <f>IF(AND($D310="S",OR($E310="Ü",$E310="T",$E310="A",$E310="D")),-$F310,IF(AND($G310="S",$E310="Ü"),$F310,IF(E310="S",$F310,IF(AND(D310="S",E310="H"),$F310*(100-H310)/100,IF(E310="X",-F310,0)))))</f>
        <v>0</v>
      </c>
      <c r="K310" s="151">
        <f>IF(AND($D310="G",$E310="H"),-$F310,IF(AND($D310="G",$E310="T"),$F310,0))</f>
        <v>0</v>
      </c>
      <c r="L310" s="152">
        <f>IF(AND($D310="G",$E310="H"),$F310,IF(AND($D310="G",NOT($E310="H")),-$F310,IF($G310="G",$F310,IF(AND($E310="B",NOT($D310="G")),$F310/($G$1-1),IF($E310="X",$F310*X310,0)))))</f>
        <v>0</v>
      </c>
      <c r="M310" s="153">
        <f>IF(AND($D310="R",$E310="H"),-$F310,IF(AND($D310="R",$E310="T"),$F310,0))</f>
        <v>0</v>
      </c>
      <c r="N310" s="152">
        <f>IF(AND($D310="R",$E310="H"),$F310,IF(AND($D310="R",NOT($E310="H")),-$F310,IF($G310="R",$F310,IF(AND($E310="B",NOT($D310="R")),$F310/($G$1-1),IF($E310="X",$F310*Y310,0)))))</f>
        <v>0</v>
      </c>
      <c r="O310" s="153">
        <f>IF(AND($D310="C",$E310="H"),-$F310,IF(AND($D310="C",$E310="T"),$F310,0))</f>
        <v>0</v>
      </c>
      <c r="P310" s="152">
        <f>IF($G$1&lt;3,0,IF(AND($D310="C",$E310="H"),$F310,IF(AND($D310="C",NOT($E310="H")),-$F310,IF($G310="C",$F310,IF(AND($E310="B",NOT($D310="C")),$F310/($G$1-1),IF($E310="X",$F310*Z310,0))))))</f>
        <v>0</v>
      </c>
      <c r="Q310" s="153">
        <f>IF(AND($D310="L",$E310="H"),-$F310,IF(AND($D310="L",$E310="T"),$F310,0))</f>
        <v>0</v>
      </c>
      <c r="R310" s="152">
        <f>IF($G$1&lt;4,0,IF(AND($D310="L",$E310="H"),$F310,IF(AND($D310="L",NOT($E310="H")),-$F310,IF($G310="L",$F310,IF(AND($E310="B",NOT($D310="L")),$F310/($G$1-1),IF($E310="X",$F310*AA310,0))))))</f>
        <v>0</v>
      </c>
      <c r="S310" s="153">
        <f>IF(AND($D310="O",$E310="H"),-$F310,IF(AND($D310="O",$E310="T"),$F310,0))</f>
        <v>0</v>
      </c>
      <c r="T310" s="152">
        <f>IF($G$1&lt;5,0,IF(AND($D310="O",$E310="H"),$F310,IF(AND($D310="O",NOT($E310="H")),-$F310,IF($G310="O",$F310,IF(AND($E310="B",NOT($D310="O")),$F310/($G$1-1),IF($E310="X",$F310*AB310,0))))))</f>
        <v>0</v>
      </c>
      <c r="U310" s="153">
        <f>IF(AND($D310="V",$E310="H"),-$F310,IF(AND($D310="V",$E310="T"),$F310,0))</f>
        <v>0</v>
      </c>
      <c r="V310" s="152">
        <f>IF($G$1&lt;6,0,IF(AND($D310="V",$E310="H"),$F310,IF(AND($D310="V",NOT($E310="H")),-$F310,IF($G310="V",$F310,IF(AND($E310="B",NOT($D310="V")),$F310/($G$1-1),IF($E310="X",($F310*AC310)-#REF!,0))))))</f>
        <v>0</v>
      </c>
      <c r="W310" s="154">
        <f>IF(AND(D310="S",E310="H"),1,IF(AND(D310="B",E310="H"),2,IF(AND(D310="G",E310="A"),3,IF(AND(D310="G",E310="D"),4,IF(AND(D310="R",E310="A"),5,IF(AND(D310="R",E310="D"),6,IF(AND(D310="C",E310="A"),7,IF(AND(D310="C",E310="D"),8,IF(AND(D310="L",E310="A"),9,IF(AND(D310="L",E310="D"),10,IF(AND(D310="O",E310="A"),11,IF(AND(D310="O",E310="D"),12,IF(AND(D310="V",E310="A"),13,IF(AND(D310="V",E310="D"),14,0))))))))))))))</f>
        <v>0</v>
      </c>
      <c r="X310" s="155">
        <f>IF(NOT(SUMIF($W$6:$W310,1,$I$6:$I310)=0),(SUMIF($W$6:$W310,3,$F$6:$F310)-SUMIF($AE$6:$AE310,3,$F$6:$F310))/ABS(SUMIF($W$6:$W310,1,$I$6:$I310)),0)</f>
        <v>0</v>
      </c>
      <c r="Y310" s="155">
        <f>IF(NOT(SUMIF($W$6:$W310,1,$I$6:$I310)=0),(SUMIF($W$6:$W310,5,$F$6:$F310)-SUMIF($AE$6:$AE310,5,$F$6:$F310))/ABS(SUMIF($W$6:$W310,1,$I$6:$I310)),0)</f>
        <v>0</v>
      </c>
      <c r="Z310" s="155">
        <f>IF(NOT(SUMIF($W$6:$W310,1,$I$6:$I310)=0),(SUMIF($W$6:$W310,7,$F$6:$F310)-SUMIF($AE$6:$AE310,7,$F$6:$F310))/ABS(SUMIF($W$6:$W310,1,$I$6:$I310)),0)</f>
        <v>0</v>
      </c>
      <c r="AA310" s="155">
        <f>IF(NOT(SUMIF($W$6:$W310,1,$I$6:$I310)=0),(SUMIF($W$6:$W310,9,$F$6:$F310)-SUMIF($AE$6:$AE310,9,$F$6:$F310))/ABS(SUMIF($W$6:$W310,1,$I$6:$I310)),0)</f>
        <v>0</v>
      </c>
      <c r="AB310" s="155">
        <f>IF(NOT(SUMIF($W$6:$W310,1,$I$6:$I310)=0),(SUMIF($W$6:$W310,11,$F$6:$F310)-SUMIF($AE$6:$AE310,11,$F$6:$F310))/ABS(SUMIF($W$6:$W310,1,$I$6:$I310)),0)</f>
        <v>0</v>
      </c>
      <c r="AC310" s="155">
        <f>IF(NOT(SUMIF($W$6:$W310,1,$I$6:$I310)=0),(SUMIF($W$6:$W310,13,$F$6:$F310)-SUMIF($AE$6:$AE310,13,$F$6:$F310))/ABS(SUMIF($W$6:$W310,1,$I$6:$I310)),0)</f>
        <v>0</v>
      </c>
      <c r="AD310" s="155">
        <f>IF(SUM($W$6:$W310)+SUM($AE$6:$AE310)=0,0,1-X310-Y310-Z310-AA310-AB310-AC310)</f>
        <v>0</v>
      </c>
      <c r="AE310" s="156">
        <f>IF(AND($D310="S",$E310="T"),1,IF(AND($D310="B",$E310="A"),2,IF(AND($G310="G",$E310="A"),3,IF(AND($G310="G",$E310="D"),4,IF(AND($G310="R",$E310="A"),5,IF(AND($G310="R",$E310="D"),6,IF(AND($G310="C",$E310="A"),7,IF(AND($G310="C",$E310="D"),8,IF(AND($G310="L",$E310="A"),9,IF(AND($G310="L",$E310="D"),10,IF(AND($G310="O",$E310="A"),11,IF(AND($G310="O",$E310="D"),12,IF(AND($G310="V",$E310="A"),13,IF(AND($G310="V",$E310="D"),14,IF(AND($E310="A",$G310="B"),15,0)))))))))))))))</f>
        <v>0</v>
      </c>
      <c r="AF310" s="157">
        <f>IF(AND(D310="B",E310="H"),A310,IF(AND(G310="B",OR(E310="A",E310="D")),A310,0))</f>
        <v>0</v>
      </c>
    </row>
    <row r="311" ht="12.7" customHeight="1">
      <c r="A311" s="143">
        <f>IF($E311="H",-$F311,IF($E311="T",$F311,IF(AND($E311="A",$G311="B"),$F311,IF(AND(E311="D",G311="B"),F311*0.8,0))))</f>
        <v>0</v>
      </c>
      <c r="B311" s="144">
        <f>$B310-$A311</f>
        <v>0</v>
      </c>
      <c r="C311" s="144">
        <f>IF(OR($E311="Z",AND($E311="H",$D311="B")),$F311,IF(AND($D311="B",$E311="Ü"),-$F311,IF($E311="X",$F311*$AD311,IF(AND(E311="D",G311="B"),F311*0.2,IF(AND(D311="S",E311="H"),$F311*H311/100,0)))))</f>
        <v>0</v>
      </c>
      <c r="D311" s="145"/>
      <c r="E311" s="146"/>
      <c r="F311" s="147">
        <f>IF(AND(D311="G",E311="S"),ROUND(SUM($L$6:$L310)*H311/100,-2),IF(AND(D311="R",E311="S"),ROUND(SUM(N$6:N310)*H311/100,-2),IF(AND(D311="C",E311="S"),ROUND(SUM(P$6:P310)*H311/100,-2),IF(AND(D311="L",E311="S"),ROUND(SUM(R$6:R310)*H311/100,-2),IF(AND(D311="O",E311="S"),ROUND(SUM(T$6:T310)*H311/100,-2),IF(AND(D311="V",E311="S"),ROUND(SUM(V$6:V310)*H311/100,-2),IF(AND(D311="G",E311="Z"),ABS(ROUND(SUM(K$6:K310)*H311/100,-2)),IF(AND(D311="R",E311="Z"),ABS(ROUND(SUM(M$6:M310)*H311/100,-2)),IF(AND(D311="C",E311="Z"),ABS(ROUND(SUM(O$6:O310)*H311/100,-2)),IF(AND(D311="L",E311="Z"),ABS(ROUND(SUM(Q$6:Q310)*H311/100,-2)),IF(AND(D311="O",E311="Z"),ABS(ROUND(SUM(S$6:S310)*H311/100,-2)),IF(AND(D311="V",E311="Z"),ABS(ROUND(SUM(U$6:U310)*H311/100,-2)),IF(E311="X",ABS(ROUND(SUM(I$6:I310)*H311/100,-2)),IF(AND(D311="B",E311="H"),80000,0))))))))))))))</f>
        <v>0</v>
      </c>
      <c r="G311" s="148"/>
      <c r="H311" s="149">
        <f>IF(AND(E310="S"),H309,H310)</f>
        <v>5</v>
      </c>
      <c r="I311" s="144">
        <f>IF(AND($D311="S",$E311="H"),-$F311,IF(AND($D311="S",$E311="T"),$F311,0))</f>
        <v>0</v>
      </c>
      <c r="J311" s="150">
        <f>IF(AND($D311="S",OR($E311="Ü",$E311="T",$E311="A",$E311="D")),-$F311,IF(AND($G311="S",$E311="Ü"),$F311,IF(E311="S",$F311,IF(AND(D311="S",E311="H"),$F311*(100-H311)/100,IF(E311="X",-F311,0)))))</f>
        <v>0</v>
      </c>
      <c r="K311" s="151">
        <f>IF(AND($D311="G",$E311="H"),-$F311,IF(AND($D311="G",$E311="T"),$F311,0))</f>
        <v>0</v>
      </c>
      <c r="L311" s="152">
        <f>IF(AND($D311="G",$E311="H"),$F311,IF(AND($D311="G",NOT($E311="H")),-$F311,IF($G311="G",$F311,IF(AND($E311="B",NOT($D311="G")),$F311/($G$1-1),IF($E311="X",$F311*X311,0)))))</f>
        <v>0</v>
      </c>
      <c r="M311" s="153">
        <f>IF(AND($D311="R",$E311="H"),-$F311,IF(AND($D311="R",$E311="T"),$F311,0))</f>
        <v>0</v>
      </c>
      <c r="N311" s="152">
        <f>IF(AND($D311="R",$E311="H"),$F311,IF(AND($D311="R",NOT($E311="H")),-$F311,IF($G311="R",$F311,IF(AND($E311="B",NOT($D311="R")),$F311/($G$1-1),IF($E311="X",$F311*Y311,0)))))</f>
        <v>0</v>
      </c>
      <c r="O311" s="153">
        <f>IF(AND($D311="C",$E311="H"),-$F311,IF(AND($D311="C",$E311="T"),$F311,0))</f>
        <v>0</v>
      </c>
      <c r="P311" s="152">
        <f>IF($G$1&lt;3,0,IF(AND($D311="C",$E311="H"),$F311,IF(AND($D311="C",NOT($E311="H")),-$F311,IF($G311="C",$F311,IF(AND($E311="B",NOT($D311="C")),$F311/($G$1-1),IF($E311="X",$F311*Z311,0))))))</f>
        <v>0</v>
      </c>
      <c r="Q311" s="153">
        <f>IF(AND($D311="L",$E311="H"),-$F311,IF(AND($D311="L",$E311="T"),$F311,0))</f>
        <v>0</v>
      </c>
      <c r="R311" s="152">
        <f>IF($G$1&lt;4,0,IF(AND($D311="L",$E311="H"),$F311,IF(AND($D311="L",NOT($E311="H")),-$F311,IF($G311="L",$F311,IF(AND($E311="B",NOT($D311="L")),$F311/($G$1-1),IF($E311="X",$F311*AA311,0))))))</f>
        <v>0</v>
      </c>
      <c r="S311" s="153">
        <f>IF(AND($D311="O",$E311="H"),-$F311,IF(AND($D311="O",$E311="T"),$F311,0))</f>
        <v>0</v>
      </c>
      <c r="T311" s="152">
        <f>IF($G$1&lt;5,0,IF(AND($D311="O",$E311="H"),$F311,IF(AND($D311="O",NOT($E311="H")),-$F311,IF($G311="O",$F311,IF(AND($E311="B",NOT($D311="O")),$F311/($G$1-1),IF($E311="X",$F311*AB311,0))))))</f>
        <v>0</v>
      </c>
      <c r="U311" s="153">
        <f>IF(AND($D311="V",$E311="H"),-$F311,IF(AND($D311="V",$E311="T"),$F311,0))</f>
        <v>0</v>
      </c>
      <c r="V311" s="152">
        <f>IF($G$1&lt;6,0,IF(AND($D311="V",$E311="H"),$F311,IF(AND($D311="V",NOT($E311="H")),-$F311,IF($G311="V",$F311,IF(AND($E311="B",NOT($D311="V")),$F311/($G$1-1),IF($E311="X",($F311*AC311)-#REF!,0))))))</f>
        <v>0</v>
      </c>
      <c r="W311" s="158">
        <f>IF(AND(D311="S",E311="H"),1,IF(AND(D311="B",E311="H"),2,IF(AND(D311="G",E311="A"),3,IF(AND(D311="G",E311="D"),4,IF(AND(D311="R",E311="A"),5,IF(AND(D311="R",E311="D"),6,IF(AND(D311="C",E311="A"),7,IF(AND(D311="C",E311="D"),8,IF(AND(D311="L",E311="A"),9,IF(AND(D311="L",E311="D"),10,IF(AND(D311="O",E311="A"),11,IF(AND(D311="O",E311="D"),12,IF(AND(D311="V",E311="A"),13,IF(AND(D311="V",E311="D"),14,0))))))))))))))</f>
        <v>0</v>
      </c>
      <c r="X311" s="159">
        <f>IF(NOT(SUMIF($W$6:$W311,1,$I$6:$I311)=0),(SUMIF($W$6:$W311,3,$F$6:$F311)-SUMIF($AE$6:$AE311,3,$F$6:$F311))/ABS(SUMIF($W$6:$W311,1,$I$6:$I311)),0)</f>
        <v>0</v>
      </c>
      <c r="Y311" s="159">
        <f>IF(NOT(SUMIF($W$6:$W311,1,$I$6:$I311)=0),(SUMIF($W$6:$W311,5,$F$6:$F311)-SUMIF($AE$6:$AE311,5,$F$6:$F311))/ABS(SUMIF($W$6:$W311,1,$I$6:$I311)),0)</f>
        <v>0</v>
      </c>
      <c r="Z311" s="159">
        <f>IF(NOT(SUMIF($W$6:$W311,1,$I$6:$I311)=0),(SUMIF($W$6:$W311,7,$F$6:$F311)-SUMIF($AE$6:$AE311,7,$F$6:$F311))/ABS(SUMIF($W$6:$W311,1,$I$6:$I311)),0)</f>
        <v>0</v>
      </c>
      <c r="AA311" s="159">
        <f>IF(NOT(SUMIF($W$6:$W311,1,$I$6:$I311)=0),(SUMIF($W$6:$W311,9,$F$6:$F311)-SUMIF($AE$6:$AE311,9,$F$6:$F311))/ABS(SUMIF($W$6:$W311,1,$I$6:$I311)),0)</f>
        <v>0</v>
      </c>
      <c r="AB311" s="159">
        <f>IF(NOT(SUMIF($W$6:$W311,1,$I$6:$I311)=0),(SUMIF($W$6:$W311,11,$F$6:$F311)-SUMIF($AE$6:$AE311,11,$F$6:$F311))/ABS(SUMIF($W$6:$W311,1,$I$6:$I311)),0)</f>
        <v>0</v>
      </c>
      <c r="AC311" s="159">
        <f>IF(NOT(SUMIF($W$6:$W311,1,$I$6:$I311)=0),(SUMIF($W$6:$W311,13,$F$6:$F311)-SUMIF($AE$6:$AE311,13,$F$6:$F311))/ABS(SUMIF($W$6:$W311,1,$I$6:$I311)),0)</f>
        <v>0</v>
      </c>
      <c r="AD311" s="159">
        <f>IF(SUM($W$6:$W311)+SUM($AE$6:$AE311)=0,0,1-X311-Y311-Z311-AA311-AB311-AC311)</f>
        <v>0</v>
      </c>
      <c r="AE311" s="160">
        <f>IF(AND($D311="S",$E311="T"),1,IF(AND($D311="B",$E311="A"),2,IF(AND($G311="G",$E311="A"),3,IF(AND($G311="G",$E311="D"),4,IF(AND($G311="R",$E311="A"),5,IF(AND($G311="R",$E311="D"),6,IF(AND($G311="C",$E311="A"),7,IF(AND($G311="C",$E311="D"),8,IF(AND($G311="L",$E311="A"),9,IF(AND($G311="L",$E311="D"),10,IF(AND($G311="O",$E311="A"),11,IF(AND($G311="O",$E311="D"),12,IF(AND($G311="V",$E311="A"),13,IF(AND($G311="V",$E311="D"),14,IF(AND($E311="A",$G311="B"),15,0)))))))))))))))</f>
        <v>0</v>
      </c>
      <c r="AF311" s="161">
        <f>IF(AND(D311="B",E311="H"),A311,IF(AND(G311="B",OR(E311="A",E311="D")),A311,0))</f>
        <v>0</v>
      </c>
    </row>
    <row r="312" ht="12.7" customHeight="1">
      <c r="A312" s="143">
        <f>IF($E312="H",-$F312,IF($E312="T",$F312,IF(AND($E312="A",$G312="B"),$F312,IF(AND(E312="D",G312="B"),F312*0.8,0))))</f>
        <v>0</v>
      </c>
      <c r="B312" s="144">
        <f>$B311-$A312</f>
        <v>0</v>
      </c>
      <c r="C312" s="144">
        <f>IF(OR($E312="Z",AND($E312="H",$D312="B")),$F312,IF(AND($D312="B",$E312="Ü"),-$F312,IF($E312="X",$F312*$AD312,IF(AND(E312="D",G312="B"),F312*0.2,IF(AND(D312="S",E312="H"),$F312*H312/100,0)))))</f>
        <v>0</v>
      </c>
      <c r="D312" s="145"/>
      <c r="E312" s="146"/>
      <c r="F312" s="147">
        <f>IF(AND(D312="G",E312="S"),ROUND(SUM($L$6:$L311)*H312/100,-2),IF(AND(D312="R",E312="S"),ROUND(SUM(N$6:N311)*H312/100,-2),IF(AND(D312="C",E312="S"),ROUND(SUM(P$6:P311)*H312/100,-2),IF(AND(D312="L",E312="S"),ROUND(SUM(R$6:R311)*H312/100,-2),IF(AND(D312="O",E312="S"),ROUND(SUM(T$6:T311)*H312/100,-2),IF(AND(D312="V",E312="S"),ROUND(SUM(V$6:V311)*H312/100,-2),IF(AND(D312="G",E312="Z"),ABS(ROUND(SUM(K$6:K311)*H312/100,-2)),IF(AND(D312="R",E312="Z"),ABS(ROUND(SUM(M$6:M311)*H312/100,-2)),IF(AND(D312="C",E312="Z"),ABS(ROUND(SUM(O$6:O311)*H312/100,-2)),IF(AND(D312="L",E312="Z"),ABS(ROUND(SUM(Q$6:Q311)*H312/100,-2)),IF(AND(D312="O",E312="Z"),ABS(ROUND(SUM(S$6:S311)*H312/100,-2)),IF(AND(D312="V",E312="Z"),ABS(ROUND(SUM(U$6:U311)*H312/100,-2)),IF(E312="X",ABS(ROUND(SUM(I$6:I311)*H312/100,-2)),IF(AND(D312="B",E312="H"),80000,0))))))))))))))</f>
        <v>0</v>
      </c>
      <c r="G312" s="148"/>
      <c r="H312" s="149">
        <f>IF(AND(E311="S"),H310,H311)</f>
        <v>5</v>
      </c>
      <c r="I312" s="144">
        <f>IF(AND($D312="S",$E312="H"),-$F312,IF(AND($D312="S",$E312="T"),$F312,0))</f>
        <v>0</v>
      </c>
      <c r="J312" s="150">
        <f>IF(AND($D312="S",OR($E312="Ü",$E312="T",$E312="A",$E312="D")),-$F312,IF(AND($G312="S",$E312="Ü"),$F312,IF(E312="S",$F312,IF(AND(D312="S",E312="H"),$F312*(100-H312)/100,IF(E312="X",-F312,0)))))</f>
        <v>0</v>
      </c>
      <c r="K312" s="151">
        <f>IF(AND($D312="G",$E312="H"),-$F312,IF(AND($D312="G",$E312="T"),$F312,0))</f>
        <v>0</v>
      </c>
      <c r="L312" s="152">
        <f>IF(AND($D312="G",$E312="H"),$F312,IF(AND($D312="G",NOT($E312="H")),-$F312,IF($G312="G",$F312,IF(AND($E312="B",NOT($D312="G")),$F312/($G$1-1),IF($E312="X",$F312*X312,0)))))</f>
        <v>0</v>
      </c>
      <c r="M312" s="153">
        <f>IF(AND($D312="R",$E312="H"),-$F312,IF(AND($D312="R",$E312="T"),$F312,0))</f>
        <v>0</v>
      </c>
      <c r="N312" s="152">
        <f>IF(AND($D312="R",$E312="H"),$F312,IF(AND($D312="R",NOT($E312="H")),-$F312,IF($G312="R",$F312,IF(AND($E312="B",NOT($D312="R")),$F312/($G$1-1),IF($E312="X",$F312*Y312,0)))))</f>
        <v>0</v>
      </c>
      <c r="O312" s="153">
        <f>IF(AND($D312="C",$E312="H"),-$F312,IF(AND($D312="C",$E312="T"),$F312,0))</f>
        <v>0</v>
      </c>
      <c r="P312" s="152">
        <f>IF($G$1&lt;3,0,IF(AND($D312="C",$E312="H"),$F312,IF(AND($D312="C",NOT($E312="H")),-$F312,IF($G312="C",$F312,IF(AND($E312="B",NOT($D312="C")),$F312/($G$1-1),IF($E312="X",$F312*Z312,0))))))</f>
        <v>0</v>
      </c>
      <c r="Q312" s="153">
        <f>IF(AND($D312="L",$E312="H"),-$F312,IF(AND($D312="L",$E312="T"),$F312,0))</f>
        <v>0</v>
      </c>
      <c r="R312" s="152">
        <f>IF($G$1&lt;4,0,IF(AND($D312="L",$E312="H"),$F312,IF(AND($D312="L",NOT($E312="H")),-$F312,IF($G312="L",$F312,IF(AND($E312="B",NOT($D312="L")),$F312/($G$1-1),IF($E312="X",$F312*AA312,0))))))</f>
        <v>0</v>
      </c>
      <c r="S312" s="153">
        <f>IF(AND($D312="O",$E312="H"),-$F312,IF(AND($D312="O",$E312="T"),$F312,0))</f>
        <v>0</v>
      </c>
      <c r="T312" s="152">
        <f>IF($G$1&lt;5,0,IF(AND($D312="O",$E312="H"),$F312,IF(AND($D312="O",NOT($E312="H")),-$F312,IF($G312="O",$F312,IF(AND($E312="B",NOT($D312="O")),$F312/($G$1-1),IF($E312="X",$F312*AB312,0))))))</f>
        <v>0</v>
      </c>
      <c r="U312" s="153">
        <f>IF(AND($D312="V",$E312="H"),-$F312,IF(AND($D312="V",$E312="T"),$F312,0))</f>
        <v>0</v>
      </c>
      <c r="V312" s="152">
        <f>IF($G$1&lt;6,0,IF(AND($D312="V",$E312="H"),$F312,IF(AND($D312="V",NOT($E312="H")),-$F312,IF($G312="V",$F312,IF(AND($E312="B",NOT($D312="V")),$F312/($G$1-1),IF($E312="X",($F312*AC312)-#REF!,0))))))</f>
        <v>0</v>
      </c>
      <c r="W312" s="154">
        <f>IF(AND(D312="S",E312="H"),1,IF(AND(D312="B",E312="H"),2,IF(AND(D312="G",E312="A"),3,IF(AND(D312="G",E312="D"),4,IF(AND(D312="R",E312="A"),5,IF(AND(D312="R",E312="D"),6,IF(AND(D312="C",E312="A"),7,IF(AND(D312="C",E312="D"),8,IF(AND(D312="L",E312="A"),9,IF(AND(D312="L",E312="D"),10,IF(AND(D312="O",E312="A"),11,IF(AND(D312="O",E312="D"),12,IF(AND(D312="V",E312="A"),13,IF(AND(D312="V",E312="D"),14,0))))))))))))))</f>
        <v>0</v>
      </c>
      <c r="X312" s="155">
        <f>IF(NOT(SUMIF($W$6:$W312,1,$I$6:$I312)=0),(SUMIF($W$6:$W312,3,$F$6:$F312)-SUMIF($AE$6:$AE312,3,$F$6:$F312))/ABS(SUMIF($W$6:$W312,1,$I$6:$I312)),0)</f>
        <v>0</v>
      </c>
      <c r="Y312" s="155">
        <f>IF(NOT(SUMIF($W$6:$W312,1,$I$6:$I312)=0),(SUMIF($W$6:$W312,5,$F$6:$F312)-SUMIF($AE$6:$AE312,5,$F$6:$F312))/ABS(SUMIF($W$6:$W312,1,$I$6:$I312)),0)</f>
        <v>0</v>
      </c>
      <c r="Z312" s="155">
        <f>IF(NOT(SUMIF($W$6:$W312,1,$I$6:$I312)=0),(SUMIF($W$6:$W312,7,$F$6:$F312)-SUMIF($AE$6:$AE312,7,$F$6:$F312))/ABS(SUMIF($W$6:$W312,1,$I$6:$I312)),0)</f>
        <v>0</v>
      </c>
      <c r="AA312" s="155">
        <f>IF(NOT(SUMIF($W$6:$W312,1,$I$6:$I312)=0),(SUMIF($W$6:$W312,9,$F$6:$F312)-SUMIF($AE$6:$AE312,9,$F$6:$F312))/ABS(SUMIF($W$6:$W312,1,$I$6:$I312)),0)</f>
        <v>0</v>
      </c>
      <c r="AB312" s="155">
        <f>IF(NOT(SUMIF($W$6:$W312,1,$I$6:$I312)=0),(SUMIF($W$6:$W312,11,$F$6:$F312)-SUMIF($AE$6:$AE312,11,$F$6:$F312))/ABS(SUMIF($W$6:$W312,1,$I$6:$I312)),0)</f>
        <v>0</v>
      </c>
      <c r="AC312" s="155">
        <f>IF(NOT(SUMIF($W$6:$W312,1,$I$6:$I312)=0),(SUMIF($W$6:$W312,13,$F$6:$F312)-SUMIF($AE$6:$AE312,13,$F$6:$F312))/ABS(SUMIF($W$6:$W312,1,$I$6:$I312)),0)</f>
        <v>0</v>
      </c>
      <c r="AD312" s="155">
        <f>IF(SUM($W$6:$W312)+SUM($AE$6:$AE312)=0,0,1-X312-Y312-Z312-AA312-AB312-AC312)</f>
        <v>0</v>
      </c>
      <c r="AE312" s="156">
        <f>IF(AND($D312="S",$E312="T"),1,IF(AND($D312="B",$E312="A"),2,IF(AND($G312="G",$E312="A"),3,IF(AND($G312="G",$E312="D"),4,IF(AND($G312="R",$E312="A"),5,IF(AND($G312="R",$E312="D"),6,IF(AND($G312="C",$E312="A"),7,IF(AND($G312="C",$E312="D"),8,IF(AND($G312="L",$E312="A"),9,IF(AND($G312="L",$E312="D"),10,IF(AND($G312="O",$E312="A"),11,IF(AND($G312="O",$E312="D"),12,IF(AND($G312="V",$E312="A"),13,IF(AND($G312="V",$E312="D"),14,IF(AND($E312="A",$G312="B"),15,0)))))))))))))))</f>
        <v>0</v>
      </c>
      <c r="AF312" s="157">
        <f>IF(AND(D312="B",E312="H"),A312,IF(AND(G312="B",OR(E312="A",E312="D")),A312,0))</f>
        <v>0</v>
      </c>
    </row>
    <row r="313" ht="12.7" customHeight="1">
      <c r="A313" s="143">
        <f>IF($E313="H",-$F313,IF($E313="T",$F313,IF(AND($E313="A",$G313="B"),$F313,IF(AND(E313="D",G313="B"),F313*0.8,0))))</f>
        <v>0</v>
      </c>
      <c r="B313" s="144">
        <f>$B312-$A313</f>
        <v>0</v>
      </c>
      <c r="C313" s="144">
        <f>IF(OR($E313="Z",AND($E313="H",$D313="B")),$F313,IF(AND($D313="B",$E313="Ü"),-$F313,IF($E313="X",$F313*$AD313,IF(AND(E313="D",G313="B"),F313*0.2,IF(AND(D313="S",E313="H"),$F313*H313/100,0)))))</f>
        <v>0</v>
      </c>
      <c r="D313" s="145"/>
      <c r="E313" s="146"/>
      <c r="F313" s="147">
        <f>IF(AND(D313="G",E313="S"),ROUND(SUM($L$6:$L312)*H313/100,-2),IF(AND(D313="R",E313="S"),ROUND(SUM(N$6:N312)*H313/100,-2),IF(AND(D313="C",E313="S"),ROUND(SUM(P$6:P312)*H313/100,-2),IF(AND(D313="L",E313="S"),ROUND(SUM(R$6:R312)*H313/100,-2),IF(AND(D313="O",E313="S"),ROUND(SUM(T$6:T312)*H313/100,-2),IF(AND(D313="V",E313="S"),ROUND(SUM(V$6:V312)*H313/100,-2),IF(AND(D313="G",E313="Z"),ABS(ROUND(SUM(K$6:K312)*H313/100,-2)),IF(AND(D313="R",E313="Z"),ABS(ROUND(SUM(M$6:M312)*H313/100,-2)),IF(AND(D313="C",E313="Z"),ABS(ROUND(SUM(O$6:O312)*H313/100,-2)),IF(AND(D313="L",E313="Z"),ABS(ROUND(SUM(Q$6:Q312)*H313/100,-2)),IF(AND(D313="O",E313="Z"),ABS(ROUND(SUM(S$6:S312)*H313/100,-2)),IF(AND(D313="V",E313="Z"),ABS(ROUND(SUM(U$6:U312)*H313/100,-2)),IF(E313="X",ABS(ROUND(SUM(I$6:I312)*H313/100,-2)),IF(AND(D313="B",E313="H"),80000,0))))))))))))))</f>
        <v>0</v>
      </c>
      <c r="G313" s="148"/>
      <c r="H313" s="149">
        <f>IF(AND(E312="S"),H311,H312)</f>
        <v>5</v>
      </c>
      <c r="I313" s="144">
        <f>IF(AND($D313="S",$E313="H"),-$F313,IF(AND($D313="S",$E313="T"),$F313,0))</f>
        <v>0</v>
      </c>
      <c r="J313" s="150">
        <f>IF(AND($D313="S",OR($E313="Ü",$E313="T",$E313="A",$E313="D")),-$F313,IF(AND($G313="S",$E313="Ü"),$F313,IF(E313="S",$F313,IF(AND(D313="S",E313="H"),$F313*(100-H313)/100,IF(E313="X",-F313,0)))))</f>
        <v>0</v>
      </c>
      <c r="K313" s="151">
        <f>IF(AND($D313="G",$E313="H"),-$F313,IF(AND($D313="G",$E313="T"),$F313,0))</f>
        <v>0</v>
      </c>
      <c r="L313" s="152">
        <f>IF(AND($D313="G",$E313="H"),$F313,IF(AND($D313="G",NOT($E313="H")),-$F313,IF($G313="G",$F313,IF(AND($E313="B",NOT($D313="G")),$F313/($G$1-1),IF($E313="X",$F313*X313,0)))))</f>
        <v>0</v>
      </c>
      <c r="M313" s="153">
        <f>IF(AND($D313="R",$E313="H"),-$F313,IF(AND($D313="R",$E313="T"),$F313,0))</f>
        <v>0</v>
      </c>
      <c r="N313" s="152">
        <f>IF(AND($D313="R",$E313="H"),$F313,IF(AND($D313="R",NOT($E313="H")),-$F313,IF($G313="R",$F313,IF(AND($E313="B",NOT($D313="R")),$F313/($G$1-1),IF($E313="X",$F313*Y313,0)))))</f>
        <v>0</v>
      </c>
      <c r="O313" s="153">
        <f>IF(AND($D313="C",$E313="H"),-$F313,IF(AND($D313="C",$E313="T"),$F313,0))</f>
        <v>0</v>
      </c>
      <c r="P313" s="152">
        <f>IF($G$1&lt;3,0,IF(AND($D313="C",$E313="H"),$F313,IF(AND($D313="C",NOT($E313="H")),-$F313,IF($G313="C",$F313,IF(AND($E313="B",NOT($D313="C")),$F313/($G$1-1),IF($E313="X",$F313*Z313,0))))))</f>
        <v>0</v>
      </c>
      <c r="Q313" s="153">
        <f>IF(AND($D313="L",$E313="H"),-$F313,IF(AND($D313="L",$E313="T"),$F313,0))</f>
        <v>0</v>
      </c>
      <c r="R313" s="152">
        <f>IF($G$1&lt;4,0,IF(AND($D313="L",$E313="H"),$F313,IF(AND($D313="L",NOT($E313="H")),-$F313,IF($G313="L",$F313,IF(AND($E313="B",NOT($D313="L")),$F313/($G$1-1),IF($E313="X",$F313*AA313,0))))))</f>
        <v>0</v>
      </c>
      <c r="S313" s="153">
        <f>IF(AND($D313="O",$E313="H"),-$F313,IF(AND($D313="O",$E313="T"),$F313,0))</f>
        <v>0</v>
      </c>
      <c r="T313" s="152">
        <f>IF($G$1&lt;5,0,IF(AND($D313="O",$E313="H"),$F313,IF(AND($D313="O",NOT($E313="H")),-$F313,IF($G313="O",$F313,IF(AND($E313="B",NOT($D313="O")),$F313/($G$1-1),IF($E313="X",$F313*AB313,0))))))</f>
        <v>0</v>
      </c>
      <c r="U313" s="153">
        <f>IF(AND($D313="V",$E313="H"),-$F313,IF(AND($D313="V",$E313="T"),$F313,0))</f>
        <v>0</v>
      </c>
      <c r="V313" s="152">
        <f>IF($G$1&lt;6,0,IF(AND($D313="V",$E313="H"),$F313,IF(AND($D313="V",NOT($E313="H")),-$F313,IF($G313="V",$F313,IF(AND($E313="B",NOT($D313="V")),$F313/($G$1-1),IF($E313="X",($F313*AC313)-#REF!,0))))))</f>
        <v>0</v>
      </c>
      <c r="W313" s="158">
        <f>IF(AND(D313="S",E313="H"),1,IF(AND(D313="B",E313="H"),2,IF(AND(D313="G",E313="A"),3,IF(AND(D313="G",E313="D"),4,IF(AND(D313="R",E313="A"),5,IF(AND(D313="R",E313="D"),6,IF(AND(D313="C",E313="A"),7,IF(AND(D313="C",E313="D"),8,IF(AND(D313="L",E313="A"),9,IF(AND(D313="L",E313="D"),10,IF(AND(D313="O",E313="A"),11,IF(AND(D313="O",E313="D"),12,IF(AND(D313="V",E313="A"),13,IF(AND(D313="V",E313="D"),14,0))))))))))))))</f>
        <v>0</v>
      </c>
      <c r="X313" s="159">
        <f>IF(NOT(SUMIF($W$6:$W313,1,$I$6:$I313)=0),(SUMIF($W$6:$W313,3,$F$6:$F313)-SUMIF($AE$6:$AE313,3,$F$6:$F313))/ABS(SUMIF($W$6:$W313,1,$I$6:$I313)),0)</f>
        <v>0</v>
      </c>
      <c r="Y313" s="159">
        <f>IF(NOT(SUMIF($W$6:$W313,1,$I$6:$I313)=0),(SUMIF($W$6:$W313,5,$F$6:$F313)-SUMIF($AE$6:$AE313,5,$F$6:$F313))/ABS(SUMIF($W$6:$W313,1,$I$6:$I313)),0)</f>
        <v>0</v>
      </c>
      <c r="Z313" s="159">
        <f>IF(NOT(SUMIF($W$6:$W313,1,$I$6:$I313)=0),(SUMIF($W$6:$W313,7,$F$6:$F313)-SUMIF($AE$6:$AE313,7,$F$6:$F313))/ABS(SUMIF($W$6:$W313,1,$I$6:$I313)),0)</f>
        <v>0</v>
      </c>
      <c r="AA313" s="159">
        <f>IF(NOT(SUMIF($W$6:$W313,1,$I$6:$I313)=0),(SUMIF($W$6:$W313,9,$F$6:$F313)-SUMIF($AE$6:$AE313,9,$F$6:$F313))/ABS(SUMIF($W$6:$W313,1,$I$6:$I313)),0)</f>
        <v>0</v>
      </c>
      <c r="AB313" s="159">
        <f>IF(NOT(SUMIF($W$6:$W313,1,$I$6:$I313)=0),(SUMIF($W$6:$W313,11,$F$6:$F313)-SUMIF($AE$6:$AE313,11,$F$6:$F313))/ABS(SUMIF($W$6:$W313,1,$I$6:$I313)),0)</f>
        <v>0</v>
      </c>
      <c r="AC313" s="159">
        <f>IF(NOT(SUMIF($W$6:$W313,1,$I$6:$I313)=0),(SUMIF($W$6:$W313,13,$F$6:$F313)-SUMIF($AE$6:$AE313,13,$F$6:$F313))/ABS(SUMIF($W$6:$W313,1,$I$6:$I313)),0)</f>
        <v>0</v>
      </c>
      <c r="AD313" s="159">
        <f>IF(SUM($W$6:$W313)+SUM($AE$6:$AE313)=0,0,1-X313-Y313-Z313-AA313-AB313-AC313)</f>
        <v>0</v>
      </c>
      <c r="AE313" s="160">
        <f>IF(AND($D313="S",$E313="T"),1,IF(AND($D313="B",$E313="A"),2,IF(AND($G313="G",$E313="A"),3,IF(AND($G313="G",$E313="D"),4,IF(AND($G313="R",$E313="A"),5,IF(AND($G313="R",$E313="D"),6,IF(AND($G313="C",$E313="A"),7,IF(AND($G313="C",$E313="D"),8,IF(AND($G313="L",$E313="A"),9,IF(AND($G313="L",$E313="D"),10,IF(AND($G313="O",$E313="A"),11,IF(AND($G313="O",$E313="D"),12,IF(AND($G313="V",$E313="A"),13,IF(AND($G313="V",$E313="D"),14,IF(AND($E313="A",$G313="B"),15,0)))))))))))))))</f>
        <v>0</v>
      </c>
      <c r="AF313" s="161">
        <f>IF(AND(D313="B",E313="H"),A313,IF(AND(G313="B",OR(E313="A",E313="D")),A313,0))</f>
        <v>0</v>
      </c>
    </row>
    <row r="314" ht="12.7" customHeight="1">
      <c r="A314" s="143">
        <f>IF($E314="H",-$F314,IF($E314="T",$F314,IF(AND($E314="A",$G314="B"),$F314,IF(AND(E314="D",G314="B"),F314*0.8,0))))</f>
        <v>0</v>
      </c>
      <c r="B314" s="144">
        <f>$B313-$A314</f>
        <v>0</v>
      </c>
      <c r="C314" s="144">
        <f>IF(OR($E314="Z",AND($E314="H",$D314="B")),$F314,IF(AND($D314="B",$E314="Ü"),-$F314,IF($E314="X",$F314*$AD314,IF(AND(E314="D",G314="B"),F314*0.2,IF(AND(D314="S",E314="H"),$F314*H314/100,0)))))</f>
        <v>0</v>
      </c>
      <c r="D314" s="145"/>
      <c r="E314" s="146"/>
      <c r="F314" s="147">
        <f>IF(AND(D314="G",E314="S"),ROUND(SUM($L$6:$L313)*H314/100,-2),IF(AND(D314="R",E314="S"),ROUND(SUM(N$6:N313)*H314/100,-2),IF(AND(D314="C",E314="S"),ROUND(SUM(P$6:P313)*H314/100,-2),IF(AND(D314="L",E314="S"),ROUND(SUM(R$6:R313)*H314/100,-2),IF(AND(D314="O",E314="S"),ROUND(SUM(T$6:T313)*H314/100,-2),IF(AND(D314="V",E314="S"),ROUND(SUM(V$6:V313)*H314/100,-2),IF(AND(D314="G",E314="Z"),ABS(ROUND(SUM(K$6:K313)*H314/100,-2)),IF(AND(D314="R",E314="Z"),ABS(ROUND(SUM(M$6:M313)*H314/100,-2)),IF(AND(D314="C",E314="Z"),ABS(ROUND(SUM(O$6:O313)*H314/100,-2)),IF(AND(D314="L",E314="Z"),ABS(ROUND(SUM(Q$6:Q313)*H314/100,-2)),IF(AND(D314="O",E314="Z"),ABS(ROUND(SUM(S$6:S313)*H314/100,-2)),IF(AND(D314="V",E314="Z"),ABS(ROUND(SUM(U$6:U313)*H314/100,-2)),IF(E314="X",ABS(ROUND(SUM(I$6:I313)*H314/100,-2)),IF(AND(D314="B",E314="H"),80000,0))))))))))))))</f>
        <v>0</v>
      </c>
      <c r="G314" s="148"/>
      <c r="H314" s="149">
        <f>IF(AND(E313="S"),H312,H313)</f>
        <v>5</v>
      </c>
      <c r="I314" s="144">
        <f>IF(AND($D314="S",$E314="H"),-$F314,IF(AND($D314="S",$E314="T"),$F314,0))</f>
        <v>0</v>
      </c>
      <c r="J314" s="150">
        <f>IF(AND($D314="S",OR($E314="Ü",$E314="T",$E314="A",$E314="D")),-$F314,IF(AND($G314="S",$E314="Ü"),$F314,IF(E314="S",$F314,IF(AND(D314="S",E314="H"),$F314*(100-H314)/100,IF(E314="X",-F314,0)))))</f>
        <v>0</v>
      </c>
      <c r="K314" s="151">
        <f>IF(AND($D314="G",$E314="H"),-$F314,IF(AND($D314="G",$E314="T"),$F314,0))</f>
        <v>0</v>
      </c>
      <c r="L314" s="152">
        <f>IF(AND($D314="G",$E314="H"),$F314,IF(AND($D314="G",NOT($E314="H")),-$F314,IF($G314="G",$F314,IF(AND($E314="B",NOT($D314="G")),$F314/($G$1-1),IF($E314="X",$F314*X314,0)))))</f>
        <v>0</v>
      </c>
      <c r="M314" s="153">
        <f>IF(AND($D314="R",$E314="H"),-$F314,IF(AND($D314="R",$E314="T"),$F314,0))</f>
        <v>0</v>
      </c>
      <c r="N314" s="152">
        <f>IF(AND($D314="R",$E314="H"),$F314,IF(AND($D314="R",NOT($E314="H")),-$F314,IF($G314="R",$F314,IF(AND($E314="B",NOT($D314="R")),$F314/($G$1-1),IF($E314="X",$F314*Y314,0)))))</f>
        <v>0</v>
      </c>
      <c r="O314" s="153">
        <f>IF(AND($D314="C",$E314="H"),-$F314,IF(AND($D314="C",$E314="T"),$F314,0))</f>
        <v>0</v>
      </c>
      <c r="P314" s="152">
        <f>IF($G$1&lt;3,0,IF(AND($D314="C",$E314="H"),$F314,IF(AND($D314="C",NOT($E314="H")),-$F314,IF($G314="C",$F314,IF(AND($E314="B",NOT($D314="C")),$F314/($G$1-1),IF($E314="X",$F314*Z314,0))))))</f>
        <v>0</v>
      </c>
      <c r="Q314" s="153">
        <f>IF(AND($D314="L",$E314="H"),-$F314,IF(AND($D314="L",$E314="T"),$F314,0))</f>
        <v>0</v>
      </c>
      <c r="R314" s="152">
        <f>IF($G$1&lt;4,0,IF(AND($D314="L",$E314="H"),$F314,IF(AND($D314="L",NOT($E314="H")),-$F314,IF($G314="L",$F314,IF(AND($E314="B",NOT($D314="L")),$F314/($G$1-1),IF($E314="X",$F314*AA314,0))))))</f>
        <v>0</v>
      </c>
      <c r="S314" s="153">
        <f>IF(AND($D314="O",$E314="H"),-$F314,IF(AND($D314="O",$E314="T"),$F314,0))</f>
        <v>0</v>
      </c>
      <c r="T314" s="152">
        <f>IF($G$1&lt;5,0,IF(AND($D314="O",$E314="H"),$F314,IF(AND($D314="O",NOT($E314="H")),-$F314,IF($G314="O",$F314,IF(AND($E314="B",NOT($D314="O")),$F314/($G$1-1),IF($E314="X",$F314*AB314,0))))))</f>
        <v>0</v>
      </c>
      <c r="U314" s="153">
        <f>IF(AND($D314="V",$E314="H"),-$F314,IF(AND($D314="V",$E314="T"),$F314,0))</f>
        <v>0</v>
      </c>
      <c r="V314" s="152">
        <f>IF($G$1&lt;6,0,IF(AND($D314="V",$E314="H"),$F314,IF(AND($D314="V",NOT($E314="H")),-$F314,IF($G314="V",$F314,IF(AND($E314="B",NOT($D314="V")),$F314/($G$1-1),IF($E314="X",($F314*AC314)-#REF!,0))))))</f>
        <v>0</v>
      </c>
      <c r="W314" s="154">
        <f>IF(AND(D314="S",E314="H"),1,IF(AND(D314="B",E314="H"),2,IF(AND(D314="G",E314="A"),3,IF(AND(D314="G",E314="D"),4,IF(AND(D314="R",E314="A"),5,IF(AND(D314="R",E314="D"),6,IF(AND(D314="C",E314="A"),7,IF(AND(D314="C",E314="D"),8,IF(AND(D314="L",E314="A"),9,IF(AND(D314="L",E314="D"),10,IF(AND(D314="O",E314="A"),11,IF(AND(D314="O",E314="D"),12,IF(AND(D314="V",E314="A"),13,IF(AND(D314="V",E314="D"),14,0))))))))))))))</f>
        <v>0</v>
      </c>
      <c r="X314" s="155">
        <f>IF(NOT(SUMIF($W$6:$W314,1,$I$6:$I314)=0),(SUMIF($W$6:$W314,3,$F$6:$F314)-SUMIF($AE$6:$AE314,3,$F$6:$F314))/ABS(SUMIF($W$6:$W314,1,$I$6:$I314)),0)</f>
        <v>0</v>
      </c>
      <c r="Y314" s="155">
        <f>IF(NOT(SUMIF($W$6:$W314,1,$I$6:$I314)=0),(SUMIF($W$6:$W314,5,$F$6:$F314)-SUMIF($AE$6:$AE314,5,$F$6:$F314))/ABS(SUMIF($W$6:$W314,1,$I$6:$I314)),0)</f>
        <v>0</v>
      </c>
      <c r="Z314" s="155">
        <f>IF(NOT(SUMIF($W$6:$W314,1,$I$6:$I314)=0),(SUMIF($W$6:$W314,7,$F$6:$F314)-SUMIF($AE$6:$AE314,7,$F$6:$F314))/ABS(SUMIF($W$6:$W314,1,$I$6:$I314)),0)</f>
        <v>0</v>
      </c>
      <c r="AA314" s="155">
        <f>IF(NOT(SUMIF($W$6:$W314,1,$I$6:$I314)=0),(SUMIF($W$6:$W314,9,$F$6:$F314)-SUMIF($AE$6:$AE314,9,$F$6:$F314))/ABS(SUMIF($W$6:$W314,1,$I$6:$I314)),0)</f>
        <v>0</v>
      </c>
      <c r="AB314" s="155">
        <f>IF(NOT(SUMIF($W$6:$W314,1,$I$6:$I314)=0),(SUMIF($W$6:$W314,11,$F$6:$F314)-SUMIF($AE$6:$AE314,11,$F$6:$F314))/ABS(SUMIF($W$6:$W314,1,$I$6:$I314)),0)</f>
        <v>0</v>
      </c>
      <c r="AC314" s="155">
        <f>IF(NOT(SUMIF($W$6:$W314,1,$I$6:$I314)=0),(SUMIF($W$6:$W314,13,$F$6:$F314)-SUMIF($AE$6:$AE314,13,$F$6:$F314))/ABS(SUMIF($W$6:$W314,1,$I$6:$I314)),0)</f>
        <v>0</v>
      </c>
      <c r="AD314" s="155">
        <f>IF(SUM($W$6:$W314)+SUM($AE$6:$AE314)=0,0,1-X314-Y314-Z314-AA314-AB314-AC314)</f>
        <v>0</v>
      </c>
      <c r="AE314" s="156">
        <f>IF(AND($D314="S",$E314="T"),1,IF(AND($D314="B",$E314="A"),2,IF(AND($G314="G",$E314="A"),3,IF(AND($G314="G",$E314="D"),4,IF(AND($G314="R",$E314="A"),5,IF(AND($G314="R",$E314="D"),6,IF(AND($G314="C",$E314="A"),7,IF(AND($G314="C",$E314="D"),8,IF(AND($G314="L",$E314="A"),9,IF(AND($G314="L",$E314="D"),10,IF(AND($G314="O",$E314="A"),11,IF(AND($G314="O",$E314="D"),12,IF(AND($G314="V",$E314="A"),13,IF(AND($G314="V",$E314="D"),14,IF(AND($E314="A",$G314="B"),15,0)))))))))))))))</f>
        <v>0</v>
      </c>
      <c r="AF314" s="157">
        <f>IF(AND(D314="B",E314="H"),A314,IF(AND(G314="B",OR(E314="A",E314="D")),A314,0))</f>
        <v>0</v>
      </c>
    </row>
    <row r="315" ht="12.7" customHeight="1">
      <c r="A315" s="143">
        <f>IF($E315="H",-$F315,IF($E315="T",$F315,IF(AND($E315="A",$G315="B"),$F315,IF(AND(E315="D",G315="B"),F315*0.8,0))))</f>
        <v>0</v>
      </c>
      <c r="B315" s="144">
        <f>$B314-$A315</f>
        <v>0</v>
      </c>
      <c r="C315" s="144">
        <f>IF(OR($E315="Z",AND($E315="H",$D315="B")),$F315,IF(AND($D315="B",$E315="Ü"),-$F315,IF($E315="X",$F315*$AD315,IF(AND(E315="D",G315="B"),F315*0.2,IF(AND(D315="S",E315="H"),$F315*H315/100,0)))))</f>
        <v>0</v>
      </c>
      <c r="D315" s="145"/>
      <c r="E315" s="146"/>
      <c r="F315" s="147">
        <f>IF(AND(D315="G",E315="S"),ROUND(SUM($L$6:$L314)*H315/100,-2),IF(AND(D315="R",E315="S"),ROUND(SUM(N$6:N314)*H315/100,-2),IF(AND(D315="C",E315="S"),ROUND(SUM(P$6:P314)*H315/100,-2),IF(AND(D315="L",E315="S"),ROUND(SUM(R$6:R314)*H315/100,-2),IF(AND(D315="O",E315="S"),ROUND(SUM(T$6:T314)*H315/100,-2),IF(AND(D315="V",E315="S"),ROUND(SUM(V$6:V314)*H315/100,-2),IF(AND(D315="G",E315="Z"),ABS(ROUND(SUM(K$6:K314)*H315/100,-2)),IF(AND(D315="R",E315="Z"),ABS(ROUND(SUM(M$6:M314)*H315/100,-2)),IF(AND(D315="C",E315="Z"),ABS(ROUND(SUM(O$6:O314)*H315/100,-2)),IF(AND(D315="L",E315="Z"),ABS(ROUND(SUM(Q$6:Q314)*H315/100,-2)),IF(AND(D315="O",E315="Z"),ABS(ROUND(SUM(S$6:S314)*H315/100,-2)),IF(AND(D315="V",E315="Z"),ABS(ROUND(SUM(U$6:U314)*H315/100,-2)),IF(E315="X",ABS(ROUND(SUM(I$6:I314)*H315/100,-2)),IF(AND(D315="B",E315="H"),80000,0))))))))))))))</f>
        <v>0</v>
      </c>
      <c r="G315" s="148"/>
      <c r="H315" s="149">
        <f>IF(AND(E314="S"),H313,H314)</f>
        <v>5</v>
      </c>
      <c r="I315" s="144">
        <f>IF(AND($D315="S",$E315="H"),-$F315,IF(AND($D315="S",$E315="T"),$F315,0))</f>
        <v>0</v>
      </c>
      <c r="J315" s="150">
        <f>IF(AND($D315="S",OR($E315="Ü",$E315="T",$E315="A",$E315="D")),-$F315,IF(AND($G315="S",$E315="Ü"),$F315,IF(E315="S",$F315,IF(AND(D315="S",E315="H"),$F315*(100-H315)/100,IF(E315="X",-F315,0)))))</f>
        <v>0</v>
      </c>
      <c r="K315" s="151">
        <f>IF(AND($D315="G",$E315="H"),-$F315,IF(AND($D315="G",$E315="T"),$F315,0))</f>
        <v>0</v>
      </c>
      <c r="L315" s="152">
        <f>IF(AND($D315="G",$E315="H"),$F315,IF(AND($D315="G",NOT($E315="H")),-$F315,IF($G315="G",$F315,IF(AND($E315="B",NOT($D315="G")),$F315/($G$1-1),IF($E315="X",$F315*X315,0)))))</f>
        <v>0</v>
      </c>
      <c r="M315" s="153">
        <f>IF(AND($D315="R",$E315="H"),-$F315,IF(AND($D315="R",$E315="T"),$F315,0))</f>
        <v>0</v>
      </c>
      <c r="N315" s="152">
        <f>IF(AND($D315="R",$E315="H"),$F315,IF(AND($D315="R",NOT($E315="H")),-$F315,IF($G315="R",$F315,IF(AND($E315="B",NOT($D315="R")),$F315/($G$1-1),IF($E315="X",$F315*Y315,0)))))</f>
        <v>0</v>
      </c>
      <c r="O315" s="153">
        <f>IF(AND($D315="C",$E315="H"),-$F315,IF(AND($D315="C",$E315="T"),$F315,0))</f>
        <v>0</v>
      </c>
      <c r="P315" s="152">
        <f>IF($G$1&lt;3,0,IF(AND($D315="C",$E315="H"),$F315,IF(AND($D315="C",NOT($E315="H")),-$F315,IF($G315="C",$F315,IF(AND($E315="B",NOT($D315="C")),$F315/($G$1-1),IF($E315="X",$F315*Z315,0))))))</f>
        <v>0</v>
      </c>
      <c r="Q315" s="153">
        <f>IF(AND($D315="L",$E315="H"),-$F315,IF(AND($D315="L",$E315="T"),$F315,0))</f>
        <v>0</v>
      </c>
      <c r="R315" s="152">
        <f>IF($G$1&lt;4,0,IF(AND($D315="L",$E315="H"),$F315,IF(AND($D315="L",NOT($E315="H")),-$F315,IF($G315="L",$F315,IF(AND($E315="B",NOT($D315="L")),$F315/($G$1-1),IF($E315="X",$F315*AA315,0))))))</f>
        <v>0</v>
      </c>
      <c r="S315" s="153">
        <f>IF(AND($D315="O",$E315="H"),-$F315,IF(AND($D315="O",$E315="T"),$F315,0))</f>
        <v>0</v>
      </c>
      <c r="T315" s="152">
        <f>IF($G$1&lt;5,0,IF(AND($D315="O",$E315="H"),$F315,IF(AND($D315="O",NOT($E315="H")),-$F315,IF($G315="O",$F315,IF(AND($E315="B",NOT($D315="O")),$F315/($G$1-1),IF($E315="X",$F315*AB315,0))))))</f>
        <v>0</v>
      </c>
      <c r="U315" s="153">
        <f>IF(AND($D315="V",$E315="H"),-$F315,IF(AND($D315="V",$E315="T"),$F315,0))</f>
        <v>0</v>
      </c>
      <c r="V315" s="152">
        <f>IF($G$1&lt;6,0,IF(AND($D315="V",$E315="H"),$F315,IF(AND($D315="V",NOT($E315="H")),-$F315,IF($G315="V",$F315,IF(AND($E315="B",NOT($D315="V")),$F315/($G$1-1),IF($E315="X",($F315*AC315)-#REF!,0))))))</f>
        <v>0</v>
      </c>
      <c r="W315" s="158">
        <f>IF(AND(D315="S",E315="H"),1,IF(AND(D315="B",E315="H"),2,IF(AND(D315="G",E315="A"),3,IF(AND(D315="G",E315="D"),4,IF(AND(D315="R",E315="A"),5,IF(AND(D315="R",E315="D"),6,IF(AND(D315="C",E315="A"),7,IF(AND(D315="C",E315="D"),8,IF(AND(D315="L",E315="A"),9,IF(AND(D315="L",E315="D"),10,IF(AND(D315="O",E315="A"),11,IF(AND(D315="O",E315="D"),12,IF(AND(D315="V",E315="A"),13,IF(AND(D315="V",E315="D"),14,0))))))))))))))</f>
        <v>0</v>
      </c>
      <c r="X315" s="159">
        <f>IF(NOT(SUMIF($W$6:$W315,1,$I$6:$I315)=0),(SUMIF($W$6:$W315,3,$F$6:$F315)-SUMIF($AE$6:$AE315,3,$F$6:$F315))/ABS(SUMIF($W$6:$W315,1,$I$6:$I315)),0)</f>
        <v>0</v>
      </c>
      <c r="Y315" s="159">
        <f>IF(NOT(SUMIF($W$6:$W315,1,$I$6:$I315)=0),(SUMIF($W$6:$W315,5,$F$6:$F315)-SUMIF($AE$6:$AE315,5,$F$6:$F315))/ABS(SUMIF($W$6:$W315,1,$I$6:$I315)),0)</f>
        <v>0</v>
      </c>
      <c r="Z315" s="159">
        <f>IF(NOT(SUMIF($W$6:$W315,1,$I$6:$I315)=0),(SUMIF($W$6:$W315,7,$F$6:$F315)-SUMIF($AE$6:$AE315,7,$F$6:$F315))/ABS(SUMIF($W$6:$W315,1,$I$6:$I315)),0)</f>
        <v>0</v>
      </c>
      <c r="AA315" s="159">
        <f>IF(NOT(SUMIF($W$6:$W315,1,$I$6:$I315)=0),(SUMIF($W$6:$W315,9,$F$6:$F315)-SUMIF($AE$6:$AE315,9,$F$6:$F315))/ABS(SUMIF($W$6:$W315,1,$I$6:$I315)),0)</f>
        <v>0</v>
      </c>
      <c r="AB315" s="159">
        <f>IF(NOT(SUMIF($W$6:$W315,1,$I$6:$I315)=0),(SUMIF($W$6:$W315,11,$F$6:$F315)-SUMIF($AE$6:$AE315,11,$F$6:$F315))/ABS(SUMIF($W$6:$W315,1,$I$6:$I315)),0)</f>
        <v>0</v>
      </c>
      <c r="AC315" s="159">
        <f>IF(NOT(SUMIF($W$6:$W315,1,$I$6:$I315)=0),(SUMIF($W$6:$W315,13,$F$6:$F315)-SUMIF($AE$6:$AE315,13,$F$6:$F315))/ABS(SUMIF($W$6:$W315,1,$I$6:$I315)),0)</f>
        <v>0</v>
      </c>
      <c r="AD315" s="159">
        <f>IF(SUM($W$6:$W315)+SUM($AE$6:$AE315)=0,0,1-X315-Y315-Z315-AA315-AB315-AC315)</f>
        <v>0</v>
      </c>
      <c r="AE315" s="160">
        <f>IF(AND($D315="S",$E315="T"),1,IF(AND($D315="B",$E315="A"),2,IF(AND($G315="G",$E315="A"),3,IF(AND($G315="G",$E315="D"),4,IF(AND($G315="R",$E315="A"),5,IF(AND($G315="R",$E315="D"),6,IF(AND($G315="C",$E315="A"),7,IF(AND($G315="C",$E315="D"),8,IF(AND($G315="L",$E315="A"),9,IF(AND($G315="L",$E315="D"),10,IF(AND($G315="O",$E315="A"),11,IF(AND($G315="O",$E315="D"),12,IF(AND($G315="V",$E315="A"),13,IF(AND($G315="V",$E315="D"),14,IF(AND($E315="A",$G315="B"),15,0)))))))))))))))</f>
        <v>0</v>
      </c>
      <c r="AF315" s="161">
        <f>IF(AND(D315="B",E315="H"),A315,IF(AND(G315="B",OR(E315="A",E315="D")),A315,0))</f>
        <v>0</v>
      </c>
    </row>
    <row r="316" ht="12.7" customHeight="1">
      <c r="A316" s="143">
        <f>IF($E316="H",-$F316,IF($E316="T",$F316,IF(AND($E316="A",$G316="B"),$F316,IF(AND(E316="D",G316="B"),F316*0.8,0))))</f>
        <v>0</v>
      </c>
      <c r="B316" s="144">
        <f>$B315-$A316</f>
        <v>0</v>
      </c>
      <c r="C316" s="144">
        <f>IF(OR($E316="Z",AND($E316="H",$D316="B")),$F316,IF(AND($D316="B",$E316="Ü"),-$F316,IF($E316="X",$F316*$AD316,IF(AND(E316="D",G316="B"),F316*0.2,IF(AND(D316="S",E316="H"),$F316*H316/100,0)))))</f>
        <v>0</v>
      </c>
      <c r="D316" s="145"/>
      <c r="E316" s="146"/>
      <c r="F316" s="147">
        <f>IF(AND(D316="G",E316="S"),ROUND(SUM($L$6:$L315)*H316/100,-2),IF(AND(D316="R",E316="S"),ROUND(SUM(N$6:N315)*H316/100,-2),IF(AND(D316="C",E316="S"),ROUND(SUM(P$6:P315)*H316/100,-2),IF(AND(D316="L",E316="S"),ROUND(SUM(R$6:R315)*H316/100,-2),IF(AND(D316="O",E316="S"),ROUND(SUM(T$6:T315)*H316/100,-2),IF(AND(D316="V",E316="S"),ROUND(SUM(V$6:V315)*H316/100,-2),IF(AND(D316="G",E316="Z"),ABS(ROUND(SUM(K$6:K315)*H316/100,-2)),IF(AND(D316="R",E316="Z"),ABS(ROUND(SUM(M$6:M315)*H316/100,-2)),IF(AND(D316="C",E316="Z"),ABS(ROUND(SUM(O$6:O315)*H316/100,-2)),IF(AND(D316="L",E316="Z"),ABS(ROUND(SUM(Q$6:Q315)*H316/100,-2)),IF(AND(D316="O",E316="Z"),ABS(ROUND(SUM(S$6:S315)*H316/100,-2)),IF(AND(D316="V",E316="Z"),ABS(ROUND(SUM(U$6:U315)*H316/100,-2)),IF(E316="X",ABS(ROUND(SUM(I$6:I315)*H316/100,-2)),IF(AND(D316="B",E316="H"),80000,0))))))))))))))</f>
        <v>0</v>
      </c>
      <c r="G316" s="148"/>
      <c r="H316" s="149">
        <f>IF(AND(E315="S"),H314,H315)</f>
        <v>5</v>
      </c>
      <c r="I316" s="144">
        <f>IF(AND($D316="S",$E316="H"),-$F316,IF(AND($D316="S",$E316="T"),$F316,0))</f>
        <v>0</v>
      </c>
      <c r="J316" s="150">
        <f>IF(AND($D316="S",OR($E316="Ü",$E316="T",$E316="A",$E316="D")),-$F316,IF(AND($G316="S",$E316="Ü"),$F316,IF(E316="S",$F316,IF(AND(D316="S",E316="H"),$F316*(100-H316)/100,IF(E316="X",-F316,0)))))</f>
        <v>0</v>
      </c>
      <c r="K316" s="151">
        <f>IF(AND($D316="G",$E316="H"),-$F316,IF(AND($D316="G",$E316="T"),$F316,0))</f>
        <v>0</v>
      </c>
      <c r="L316" s="152">
        <f>IF(AND($D316="G",$E316="H"),$F316,IF(AND($D316="G",NOT($E316="H")),-$F316,IF($G316="G",$F316,IF(AND($E316="B",NOT($D316="G")),$F316/($G$1-1),IF($E316="X",$F316*X316,0)))))</f>
        <v>0</v>
      </c>
      <c r="M316" s="153">
        <f>IF(AND($D316="R",$E316="H"),-$F316,IF(AND($D316="R",$E316="T"),$F316,0))</f>
        <v>0</v>
      </c>
      <c r="N316" s="152">
        <f>IF(AND($D316="R",$E316="H"),$F316,IF(AND($D316="R",NOT($E316="H")),-$F316,IF($G316="R",$F316,IF(AND($E316="B",NOT($D316="R")),$F316/($G$1-1),IF($E316="X",$F316*Y316,0)))))</f>
        <v>0</v>
      </c>
      <c r="O316" s="153">
        <f>IF(AND($D316="C",$E316="H"),-$F316,IF(AND($D316="C",$E316="T"),$F316,0))</f>
        <v>0</v>
      </c>
      <c r="P316" s="152">
        <f>IF($G$1&lt;3,0,IF(AND($D316="C",$E316="H"),$F316,IF(AND($D316="C",NOT($E316="H")),-$F316,IF($G316="C",$F316,IF(AND($E316="B",NOT($D316="C")),$F316/($G$1-1),IF($E316="X",$F316*Z316,0))))))</f>
        <v>0</v>
      </c>
      <c r="Q316" s="153">
        <f>IF(AND($D316="L",$E316="H"),-$F316,IF(AND($D316="L",$E316="T"),$F316,0))</f>
        <v>0</v>
      </c>
      <c r="R316" s="152">
        <f>IF($G$1&lt;4,0,IF(AND($D316="L",$E316="H"),$F316,IF(AND($D316="L",NOT($E316="H")),-$F316,IF($G316="L",$F316,IF(AND($E316="B",NOT($D316="L")),$F316/($G$1-1),IF($E316="X",$F316*AA316,0))))))</f>
        <v>0</v>
      </c>
      <c r="S316" s="153">
        <f>IF(AND($D316="O",$E316="H"),-$F316,IF(AND($D316="O",$E316="T"),$F316,0))</f>
        <v>0</v>
      </c>
      <c r="T316" s="152">
        <f>IF($G$1&lt;5,0,IF(AND($D316="O",$E316="H"),$F316,IF(AND($D316="O",NOT($E316="H")),-$F316,IF($G316="O",$F316,IF(AND($E316="B",NOT($D316="O")),$F316/($G$1-1),IF($E316="X",$F316*AB316,0))))))</f>
        <v>0</v>
      </c>
      <c r="U316" s="153">
        <f>IF(AND($D316="V",$E316="H"),-$F316,IF(AND($D316="V",$E316="T"),$F316,0))</f>
        <v>0</v>
      </c>
      <c r="V316" s="152">
        <f>IF($G$1&lt;6,0,IF(AND($D316="V",$E316="H"),$F316,IF(AND($D316="V",NOT($E316="H")),-$F316,IF($G316="V",$F316,IF(AND($E316="B",NOT($D316="V")),$F316/($G$1-1),IF($E316="X",($F316*AC316)-#REF!,0))))))</f>
        <v>0</v>
      </c>
      <c r="W316" s="154">
        <f>IF(AND(D316="S",E316="H"),1,IF(AND(D316="B",E316="H"),2,IF(AND(D316="G",E316="A"),3,IF(AND(D316="G",E316="D"),4,IF(AND(D316="R",E316="A"),5,IF(AND(D316="R",E316="D"),6,IF(AND(D316="C",E316="A"),7,IF(AND(D316="C",E316="D"),8,IF(AND(D316="L",E316="A"),9,IF(AND(D316="L",E316="D"),10,IF(AND(D316="O",E316="A"),11,IF(AND(D316="O",E316="D"),12,IF(AND(D316="V",E316="A"),13,IF(AND(D316="V",E316="D"),14,0))))))))))))))</f>
        <v>0</v>
      </c>
      <c r="X316" s="155">
        <f>IF(NOT(SUMIF($W$6:$W316,1,$I$6:$I316)=0),(SUMIF($W$6:$W316,3,$F$6:$F316)-SUMIF($AE$6:$AE316,3,$F$6:$F316))/ABS(SUMIF($W$6:$W316,1,$I$6:$I316)),0)</f>
        <v>0</v>
      </c>
      <c r="Y316" s="155">
        <f>IF(NOT(SUMIF($W$6:$W316,1,$I$6:$I316)=0),(SUMIF($W$6:$W316,5,$F$6:$F316)-SUMIF($AE$6:$AE316,5,$F$6:$F316))/ABS(SUMIF($W$6:$W316,1,$I$6:$I316)),0)</f>
        <v>0</v>
      </c>
      <c r="Z316" s="155">
        <f>IF(NOT(SUMIF($W$6:$W316,1,$I$6:$I316)=0),(SUMIF($W$6:$W316,7,$F$6:$F316)-SUMIF($AE$6:$AE316,7,$F$6:$F316))/ABS(SUMIF($W$6:$W316,1,$I$6:$I316)),0)</f>
        <v>0</v>
      </c>
      <c r="AA316" s="155">
        <f>IF(NOT(SUMIF($W$6:$W316,1,$I$6:$I316)=0),(SUMIF($W$6:$W316,9,$F$6:$F316)-SUMIF($AE$6:$AE316,9,$F$6:$F316))/ABS(SUMIF($W$6:$W316,1,$I$6:$I316)),0)</f>
        <v>0</v>
      </c>
      <c r="AB316" s="155">
        <f>IF(NOT(SUMIF($W$6:$W316,1,$I$6:$I316)=0),(SUMIF($W$6:$W316,11,$F$6:$F316)-SUMIF($AE$6:$AE316,11,$F$6:$F316))/ABS(SUMIF($W$6:$W316,1,$I$6:$I316)),0)</f>
        <v>0</v>
      </c>
      <c r="AC316" s="155">
        <f>IF(NOT(SUMIF($W$6:$W316,1,$I$6:$I316)=0),(SUMIF($W$6:$W316,13,$F$6:$F316)-SUMIF($AE$6:$AE316,13,$F$6:$F316))/ABS(SUMIF($W$6:$W316,1,$I$6:$I316)),0)</f>
        <v>0</v>
      </c>
      <c r="AD316" s="155">
        <f>IF(SUM($W$6:$W316)+SUM($AE$6:$AE316)=0,0,1-X316-Y316-Z316-AA316-AB316-AC316)</f>
        <v>0</v>
      </c>
      <c r="AE316" s="156">
        <f>IF(AND($D316="S",$E316="T"),1,IF(AND($D316="B",$E316="A"),2,IF(AND($G316="G",$E316="A"),3,IF(AND($G316="G",$E316="D"),4,IF(AND($G316="R",$E316="A"),5,IF(AND($G316="R",$E316="D"),6,IF(AND($G316="C",$E316="A"),7,IF(AND($G316="C",$E316="D"),8,IF(AND($G316="L",$E316="A"),9,IF(AND($G316="L",$E316="D"),10,IF(AND($G316="O",$E316="A"),11,IF(AND($G316="O",$E316="D"),12,IF(AND($G316="V",$E316="A"),13,IF(AND($G316="V",$E316="D"),14,IF(AND($E316="A",$G316="B"),15,0)))))))))))))))</f>
        <v>0</v>
      </c>
      <c r="AF316" s="157">
        <f>IF(AND(D316="B",E316="H"),A316,IF(AND(G316="B",OR(E316="A",E316="D")),A316,0))</f>
        <v>0</v>
      </c>
    </row>
    <row r="317" ht="12.7" customHeight="1">
      <c r="A317" s="143">
        <f>IF($E317="H",-$F317,IF($E317="T",$F317,IF(AND($E317="A",$G317="B"),$F317,IF(AND(E317="D",G317="B"),F317*0.8,0))))</f>
        <v>0</v>
      </c>
      <c r="B317" s="144">
        <f>$B316-$A317</f>
        <v>0</v>
      </c>
      <c r="C317" s="144">
        <f>IF(OR($E317="Z",AND($E317="H",$D317="B")),$F317,IF(AND($D317="B",$E317="Ü"),-$F317,IF($E317="X",$F317*$AD317,IF(AND(E317="D",G317="B"),F317*0.2,IF(AND(D317="S",E317="H"),$F317*H317/100,0)))))</f>
        <v>0</v>
      </c>
      <c r="D317" s="145"/>
      <c r="E317" s="146"/>
      <c r="F317" s="147">
        <f>IF(AND(D317="G",E317="S"),ROUND(SUM($L$6:$L316)*H317/100,-2),IF(AND(D317="R",E317="S"),ROUND(SUM(N$6:N316)*H317/100,-2),IF(AND(D317="C",E317="S"),ROUND(SUM(P$6:P316)*H317/100,-2),IF(AND(D317="L",E317="S"),ROUND(SUM(R$6:R316)*H317/100,-2),IF(AND(D317="O",E317="S"),ROUND(SUM(T$6:T316)*H317/100,-2),IF(AND(D317="V",E317="S"),ROUND(SUM(V$6:V316)*H317/100,-2),IF(AND(D317="G",E317="Z"),ABS(ROUND(SUM(K$6:K316)*H317/100,-2)),IF(AND(D317="R",E317="Z"),ABS(ROUND(SUM(M$6:M316)*H317/100,-2)),IF(AND(D317="C",E317="Z"),ABS(ROUND(SUM(O$6:O316)*H317/100,-2)),IF(AND(D317="L",E317="Z"),ABS(ROUND(SUM(Q$6:Q316)*H317/100,-2)),IF(AND(D317="O",E317="Z"),ABS(ROUND(SUM(S$6:S316)*H317/100,-2)),IF(AND(D317="V",E317="Z"),ABS(ROUND(SUM(U$6:U316)*H317/100,-2)),IF(E317="X",ABS(ROUND(SUM(I$6:I316)*H317/100,-2)),IF(AND(D317="B",E317="H"),80000,0))))))))))))))</f>
        <v>0</v>
      </c>
      <c r="G317" s="148"/>
      <c r="H317" s="149">
        <f>IF(AND(E316="S"),H315,H316)</f>
        <v>5</v>
      </c>
      <c r="I317" s="144">
        <f>IF(AND($D317="S",$E317="H"),-$F317,IF(AND($D317="S",$E317="T"),$F317,0))</f>
        <v>0</v>
      </c>
      <c r="J317" s="150">
        <f>IF(AND($D317="S",OR($E317="Ü",$E317="T",$E317="A",$E317="D")),-$F317,IF(AND($G317="S",$E317="Ü"),$F317,IF(E317="S",$F317,IF(AND(D317="S",E317="H"),$F317*(100-H317)/100,IF(E317="X",-F317,0)))))</f>
        <v>0</v>
      </c>
      <c r="K317" s="151">
        <f>IF(AND($D317="G",$E317="H"),-$F317,IF(AND($D317="G",$E317="T"),$F317,0))</f>
        <v>0</v>
      </c>
      <c r="L317" s="152">
        <f>IF(AND($D317="G",$E317="H"),$F317,IF(AND($D317="G",NOT($E317="H")),-$F317,IF($G317="G",$F317,IF(AND($E317="B",NOT($D317="G")),$F317/($G$1-1),IF($E317="X",$F317*X317,0)))))</f>
        <v>0</v>
      </c>
      <c r="M317" s="153">
        <f>IF(AND($D317="R",$E317="H"),-$F317,IF(AND($D317="R",$E317="T"),$F317,0))</f>
        <v>0</v>
      </c>
      <c r="N317" s="152">
        <f>IF(AND($D317="R",$E317="H"),$F317,IF(AND($D317="R",NOT($E317="H")),-$F317,IF($G317="R",$F317,IF(AND($E317="B",NOT($D317="R")),$F317/($G$1-1),IF($E317="X",$F317*Y317,0)))))</f>
        <v>0</v>
      </c>
      <c r="O317" s="153">
        <f>IF(AND($D317="C",$E317="H"),-$F317,IF(AND($D317="C",$E317="T"),$F317,0))</f>
        <v>0</v>
      </c>
      <c r="P317" s="152">
        <f>IF($G$1&lt;3,0,IF(AND($D317="C",$E317="H"),$F317,IF(AND($D317="C",NOT($E317="H")),-$F317,IF($G317="C",$F317,IF(AND($E317="B",NOT($D317="C")),$F317/($G$1-1),IF($E317="X",$F317*Z317,0))))))</f>
        <v>0</v>
      </c>
      <c r="Q317" s="153">
        <f>IF(AND($D317="L",$E317="H"),-$F317,IF(AND($D317="L",$E317="T"),$F317,0))</f>
        <v>0</v>
      </c>
      <c r="R317" s="152">
        <f>IF($G$1&lt;4,0,IF(AND($D317="L",$E317="H"),$F317,IF(AND($D317="L",NOT($E317="H")),-$F317,IF($G317="L",$F317,IF(AND($E317="B",NOT($D317="L")),$F317/($G$1-1),IF($E317="X",$F317*AA317,0))))))</f>
        <v>0</v>
      </c>
      <c r="S317" s="153">
        <f>IF(AND($D317="O",$E317="H"),-$F317,IF(AND($D317="O",$E317="T"),$F317,0))</f>
        <v>0</v>
      </c>
      <c r="T317" s="152">
        <f>IF($G$1&lt;5,0,IF(AND($D317="O",$E317="H"),$F317,IF(AND($D317="O",NOT($E317="H")),-$F317,IF($G317="O",$F317,IF(AND($E317="B",NOT($D317="O")),$F317/($G$1-1),IF($E317="X",$F317*AB317,0))))))</f>
        <v>0</v>
      </c>
      <c r="U317" s="153">
        <f>IF(AND($D317="V",$E317="H"),-$F317,IF(AND($D317="V",$E317="T"),$F317,0))</f>
        <v>0</v>
      </c>
      <c r="V317" s="152">
        <f>IF($G$1&lt;6,0,IF(AND($D317="V",$E317="H"),$F317,IF(AND($D317="V",NOT($E317="H")),-$F317,IF($G317="V",$F317,IF(AND($E317="B",NOT($D317="V")),$F317/($G$1-1),IF($E317="X",($F317*AC317)-#REF!,0))))))</f>
        <v>0</v>
      </c>
      <c r="W317" s="158">
        <f>IF(AND(D317="S",E317="H"),1,IF(AND(D317="B",E317="H"),2,IF(AND(D317="G",E317="A"),3,IF(AND(D317="G",E317="D"),4,IF(AND(D317="R",E317="A"),5,IF(AND(D317="R",E317="D"),6,IF(AND(D317="C",E317="A"),7,IF(AND(D317="C",E317="D"),8,IF(AND(D317="L",E317="A"),9,IF(AND(D317="L",E317="D"),10,IF(AND(D317="O",E317="A"),11,IF(AND(D317="O",E317="D"),12,IF(AND(D317="V",E317="A"),13,IF(AND(D317="V",E317="D"),14,0))))))))))))))</f>
        <v>0</v>
      </c>
      <c r="X317" s="159">
        <f>IF(NOT(SUMIF($W$6:$W317,1,$I$6:$I317)=0),(SUMIF($W$6:$W317,3,$F$6:$F317)-SUMIF($AE$6:$AE317,3,$F$6:$F317))/ABS(SUMIF($W$6:$W317,1,$I$6:$I317)),0)</f>
        <v>0</v>
      </c>
      <c r="Y317" s="159">
        <f>IF(NOT(SUMIF($W$6:$W317,1,$I$6:$I317)=0),(SUMIF($W$6:$W317,5,$F$6:$F317)-SUMIF($AE$6:$AE317,5,$F$6:$F317))/ABS(SUMIF($W$6:$W317,1,$I$6:$I317)),0)</f>
        <v>0</v>
      </c>
      <c r="Z317" s="159">
        <f>IF(NOT(SUMIF($W$6:$W317,1,$I$6:$I317)=0),(SUMIF($W$6:$W317,7,$F$6:$F317)-SUMIF($AE$6:$AE317,7,$F$6:$F317))/ABS(SUMIF($W$6:$W317,1,$I$6:$I317)),0)</f>
        <v>0</v>
      </c>
      <c r="AA317" s="159">
        <f>IF(NOT(SUMIF($W$6:$W317,1,$I$6:$I317)=0),(SUMIF($W$6:$W317,9,$F$6:$F317)-SUMIF($AE$6:$AE317,9,$F$6:$F317))/ABS(SUMIF($W$6:$W317,1,$I$6:$I317)),0)</f>
        <v>0</v>
      </c>
      <c r="AB317" s="159">
        <f>IF(NOT(SUMIF($W$6:$W317,1,$I$6:$I317)=0),(SUMIF($W$6:$W317,11,$F$6:$F317)-SUMIF($AE$6:$AE317,11,$F$6:$F317))/ABS(SUMIF($W$6:$W317,1,$I$6:$I317)),0)</f>
        <v>0</v>
      </c>
      <c r="AC317" s="159">
        <f>IF(NOT(SUMIF($W$6:$W317,1,$I$6:$I317)=0),(SUMIF($W$6:$W317,13,$F$6:$F317)-SUMIF($AE$6:$AE317,13,$F$6:$F317))/ABS(SUMIF($W$6:$W317,1,$I$6:$I317)),0)</f>
        <v>0</v>
      </c>
      <c r="AD317" s="159">
        <f>IF(SUM($W$6:$W317)+SUM($AE$6:$AE317)=0,0,1-X317-Y317-Z317-AA317-AB317-AC317)</f>
        <v>0</v>
      </c>
      <c r="AE317" s="160">
        <f>IF(AND($D317="S",$E317="T"),1,IF(AND($D317="B",$E317="A"),2,IF(AND($G317="G",$E317="A"),3,IF(AND($G317="G",$E317="D"),4,IF(AND($G317="R",$E317="A"),5,IF(AND($G317="R",$E317="D"),6,IF(AND($G317="C",$E317="A"),7,IF(AND($G317="C",$E317="D"),8,IF(AND($G317="L",$E317="A"),9,IF(AND($G317="L",$E317="D"),10,IF(AND($G317="O",$E317="A"),11,IF(AND($G317="O",$E317="D"),12,IF(AND($G317="V",$E317="A"),13,IF(AND($G317="V",$E317="D"),14,IF(AND($E317="A",$G317="B"),15,0)))))))))))))))</f>
        <v>0</v>
      </c>
      <c r="AF317" s="161">
        <f>IF(AND(D317="B",E317="H"),A317,IF(AND(G317="B",OR(E317="A",E317="D")),A317,0))</f>
        <v>0</v>
      </c>
    </row>
    <row r="318" ht="12.7" customHeight="1">
      <c r="A318" s="143">
        <f>IF($E318="H",-$F318,IF($E318="T",$F318,IF(AND($E318="A",$G318="B"),$F318,IF(AND(E318="D",G318="B"),F318*0.8,0))))</f>
        <v>0</v>
      </c>
      <c r="B318" s="144">
        <f>$B317-$A318</f>
        <v>0</v>
      </c>
      <c r="C318" s="144">
        <f>IF(OR($E318="Z",AND($E318="H",$D318="B")),$F318,IF(AND($D318="B",$E318="Ü"),-$F318,IF($E318="X",$F318*$AD318,IF(AND(E318="D",G318="B"),F318*0.2,IF(AND(D318="S",E318="H"),$F318*H318/100,0)))))</f>
        <v>0</v>
      </c>
      <c r="D318" s="145"/>
      <c r="E318" s="146"/>
      <c r="F318" s="147">
        <f>IF(AND(D318="G",E318="S"),ROUND(SUM($L$6:$L317)*H318/100,-2),IF(AND(D318="R",E318="S"),ROUND(SUM(N$6:N317)*H318/100,-2),IF(AND(D318="C",E318="S"),ROUND(SUM(P$6:P317)*H318/100,-2),IF(AND(D318="L",E318="S"),ROUND(SUM(R$6:R317)*H318/100,-2),IF(AND(D318="O",E318="S"),ROUND(SUM(T$6:T317)*H318/100,-2),IF(AND(D318="V",E318="S"),ROUND(SUM(V$6:V317)*H318/100,-2),IF(AND(D318="G",E318="Z"),ABS(ROUND(SUM(K$6:K317)*H318/100,-2)),IF(AND(D318="R",E318="Z"),ABS(ROUND(SUM(M$6:M317)*H318/100,-2)),IF(AND(D318="C",E318="Z"),ABS(ROUND(SUM(O$6:O317)*H318/100,-2)),IF(AND(D318="L",E318="Z"),ABS(ROUND(SUM(Q$6:Q317)*H318/100,-2)),IF(AND(D318="O",E318="Z"),ABS(ROUND(SUM(S$6:S317)*H318/100,-2)),IF(AND(D318="V",E318="Z"),ABS(ROUND(SUM(U$6:U317)*H318/100,-2)),IF(E318="X",ABS(ROUND(SUM(I$6:I317)*H318/100,-2)),IF(AND(D318="B",E318="H"),80000,0))))))))))))))</f>
        <v>0</v>
      </c>
      <c r="G318" s="148"/>
      <c r="H318" s="149">
        <f>IF(AND(E317="S"),H316,H317)</f>
        <v>5</v>
      </c>
      <c r="I318" s="144">
        <f>IF(AND($D318="S",$E318="H"),-$F318,IF(AND($D318="S",$E318="T"),$F318,0))</f>
        <v>0</v>
      </c>
      <c r="J318" s="150">
        <f>IF(AND($D318="S",OR($E318="Ü",$E318="T",$E318="A",$E318="D")),-$F318,IF(AND($G318="S",$E318="Ü"),$F318,IF(E318="S",$F318,IF(AND(D318="S",E318="H"),$F318*(100-H318)/100,IF(E318="X",-F318,0)))))</f>
        <v>0</v>
      </c>
      <c r="K318" s="151">
        <f>IF(AND($D318="G",$E318="H"),-$F318,IF(AND($D318="G",$E318="T"),$F318,0))</f>
        <v>0</v>
      </c>
      <c r="L318" s="152">
        <f>IF(AND($D318="G",$E318="H"),$F318,IF(AND($D318="G",NOT($E318="H")),-$F318,IF($G318="G",$F318,IF(AND($E318="B",NOT($D318="G")),$F318/($G$1-1),IF($E318="X",$F318*X318,0)))))</f>
        <v>0</v>
      </c>
      <c r="M318" s="153">
        <f>IF(AND($D318="R",$E318="H"),-$F318,IF(AND($D318="R",$E318="T"),$F318,0))</f>
        <v>0</v>
      </c>
      <c r="N318" s="152">
        <f>IF(AND($D318="R",$E318="H"),$F318,IF(AND($D318="R",NOT($E318="H")),-$F318,IF($G318="R",$F318,IF(AND($E318="B",NOT($D318="R")),$F318/($G$1-1),IF($E318="X",$F318*Y318,0)))))</f>
        <v>0</v>
      </c>
      <c r="O318" s="153">
        <f>IF(AND($D318="C",$E318="H"),-$F318,IF(AND($D318="C",$E318="T"),$F318,0))</f>
        <v>0</v>
      </c>
      <c r="P318" s="152">
        <f>IF($G$1&lt;3,0,IF(AND($D318="C",$E318="H"),$F318,IF(AND($D318="C",NOT($E318="H")),-$F318,IF($G318="C",$F318,IF(AND($E318="B",NOT($D318="C")),$F318/($G$1-1),IF($E318="X",$F318*Z318,0))))))</f>
        <v>0</v>
      </c>
      <c r="Q318" s="153">
        <f>IF(AND($D318="L",$E318="H"),-$F318,IF(AND($D318="L",$E318="T"),$F318,0))</f>
        <v>0</v>
      </c>
      <c r="R318" s="152">
        <f>IF($G$1&lt;4,0,IF(AND($D318="L",$E318="H"),$F318,IF(AND($D318="L",NOT($E318="H")),-$F318,IF($G318="L",$F318,IF(AND($E318="B",NOT($D318="L")),$F318/($G$1-1),IF($E318="X",$F318*AA318,0))))))</f>
        <v>0</v>
      </c>
      <c r="S318" s="153">
        <f>IF(AND($D318="O",$E318="H"),-$F318,IF(AND($D318="O",$E318="T"),$F318,0))</f>
        <v>0</v>
      </c>
      <c r="T318" s="152">
        <f>IF($G$1&lt;5,0,IF(AND($D318="O",$E318="H"),$F318,IF(AND($D318="O",NOT($E318="H")),-$F318,IF($G318="O",$F318,IF(AND($E318="B",NOT($D318="O")),$F318/($G$1-1),IF($E318="X",$F318*AB318,0))))))</f>
        <v>0</v>
      </c>
      <c r="U318" s="153">
        <f>IF(AND($D318="V",$E318="H"),-$F318,IF(AND($D318="V",$E318="T"),$F318,0))</f>
        <v>0</v>
      </c>
      <c r="V318" s="152">
        <f>IF($G$1&lt;6,0,IF(AND($D318="V",$E318="H"),$F318,IF(AND($D318="V",NOT($E318="H")),-$F318,IF($G318="V",$F318,IF(AND($E318="B",NOT($D318="V")),$F318/($G$1-1),IF($E318="X",($F318*AC318)-#REF!,0))))))</f>
        <v>0</v>
      </c>
      <c r="W318" s="154">
        <f>IF(AND(D318="S",E318="H"),1,IF(AND(D318="B",E318="H"),2,IF(AND(D318="G",E318="A"),3,IF(AND(D318="G",E318="D"),4,IF(AND(D318="R",E318="A"),5,IF(AND(D318="R",E318="D"),6,IF(AND(D318="C",E318="A"),7,IF(AND(D318="C",E318="D"),8,IF(AND(D318="L",E318="A"),9,IF(AND(D318="L",E318="D"),10,IF(AND(D318="O",E318="A"),11,IF(AND(D318="O",E318="D"),12,IF(AND(D318="V",E318="A"),13,IF(AND(D318="V",E318="D"),14,0))))))))))))))</f>
        <v>0</v>
      </c>
      <c r="X318" s="155">
        <f>IF(NOT(SUMIF($W$6:$W318,1,$I$6:$I318)=0),(SUMIF($W$6:$W318,3,$F$6:$F318)-SUMIF($AE$6:$AE318,3,$F$6:$F318))/ABS(SUMIF($W$6:$W318,1,$I$6:$I318)),0)</f>
        <v>0</v>
      </c>
      <c r="Y318" s="155">
        <f>IF(NOT(SUMIF($W$6:$W318,1,$I$6:$I318)=0),(SUMIF($W$6:$W318,5,$F$6:$F318)-SUMIF($AE$6:$AE318,5,$F$6:$F318))/ABS(SUMIF($W$6:$W318,1,$I$6:$I318)),0)</f>
        <v>0</v>
      </c>
      <c r="Z318" s="155">
        <f>IF(NOT(SUMIF($W$6:$W318,1,$I$6:$I318)=0),(SUMIF($W$6:$W318,7,$F$6:$F318)-SUMIF($AE$6:$AE318,7,$F$6:$F318))/ABS(SUMIF($W$6:$W318,1,$I$6:$I318)),0)</f>
        <v>0</v>
      </c>
      <c r="AA318" s="155">
        <f>IF(NOT(SUMIF($W$6:$W318,1,$I$6:$I318)=0),(SUMIF($W$6:$W318,9,$F$6:$F318)-SUMIF($AE$6:$AE318,9,$F$6:$F318))/ABS(SUMIF($W$6:$W318,1,$I$6:$I318)),0)</f>
        <v>0</v>
      </c>
      <c r="AB318" s="155">
        <f>IF(NOT(SUMIF($W$6:$W318,1,$I$6:$I318)=0),(SUMIF($W$6:$W318,11,$F$6:$F318)-SUMIF($AE$6:$AE318,11,$F$6:$F318))/ABS(SUMIF($W$6:$W318,1,$I$6:$I318)),0)</f>
        <v>0</v>
      </c>
      <c r="AC318" s="155">
        <f>IF(NOT(SUMIF($W$6:$W318,1,$I$6:$I318)=0),(SUMIF($W$6:$W318,13,$F$6:$F318)-SUMIF($AE$6:$AE318,13,$F$6:$F318))/ABS(SUMIF($W$6:$W318,1,$I$6:$I318)),0)</f>
        <v>0</v>
      </c>
      <c r="AD318" s="155">
        <f>IF(SUM($W$6:$W318)+SUM($AE$6:$AE318)=0,0,1-X318-Y318-Z318-AA318-AB318-AC318)</f>
        <v>0</v>
      </c>
      <c r="AE318" s="156">
        <f>IF(AND($D318="S",$E318="T"),1,IF(AND($D318="B",$E318="A"),2,IF(AND($G318="G",$E318="A"),3,IF(AND($G318="G",$E318="D"),4,IF(AND($G318="R",$E318="A"),5,IF(AND($G318="R",$E318="D"),6,IF(AND($G318="C",$E318="A"),7,IF(AND($G318="C",$E318="D"),8,IF(AND($G318="L",$E318="A"),9,IF(AND($G318="L",$E318="D"),10,IF(AND($G318="O",$E318="A"),11,IF(AND($G318="O",$E318="D"),12,IF(AND($G318="V",$E318="A"),13,IF(AND($G318="V",$E318="D"),14,IF(AND($E318="A",$G318="B"),15,0)))))))))))))))</f>
        <v>0</v>
      </c>
      <c r="AF318" s="157">
        <f>IF(AND(D318="B",E318="H"),A318,IF(AND(G318="B",OR(E318="A",E318="D")),A318,0))</f>
        <v>0</v>
      </c>
    </row>
    <row r="319" ht="12.7" customHeight="1">
      <c r="A319" s="143">
        <f>IF($E319="H",-$F319,IF($E319="T",$F319,IF(AND($E319="A",$G319="B"),$F319,IF(AND(E319="D",G319="B"),F319*0.8,0))))</f>
        <v>0</v>
      </c>
      <c r="B319" s="144">
        <f>$B318-$A319</f>
        <v>0</v>
      </c>
      <c r="C319" s="144">
        <f>IF(OR($E319="Z",AND($E319="H",$D319="B")),$F319,IF(AND($D319="B",$E319="Ü"),-$F319,IF($E319="X",$F319*$AD319,IF(AND(E319="D",G319="B"),F319*0.2,IF(AND(D319="S",E319="H"),$F319*H319/100,0)))))</f>
        <v>0</v>
      </c>
      <c r="D319" s="145"/>
      <c r="E319" s="146"/>
      <c r="F319" s="147">
        <f>IF(AND(D319="G",E319="S"),ROUND(SUM($L$6:$L318)*H319/100,-2),IF(AND(D319="R",E319="S"),ROUND(SUM(N$6:N318)*H319/100,-2),IF(AND(D319="C",E319="S"),ROUND(SUM(P$6:P318)*H319/100,-2),IF(AND(D319="L",E319="S"),ROUND(SUM(R$6:R318)*H319/100,-2),IF(AND(D319="O",E319="S"),ROUND(SUM(T$6:T318)*H319/100,-2),IF(AND(D319="V",E319="S"),ROUND(SUM(V$6:V318)*H319/100,-2),IF(AND(D319="G",E319="Z"),ABS(ROUND(SUM(K$6:K318)*H319/100,-2)),IF(AND(D319="R",E319="Z"),ABS(ROUND(SUM(M$6:M318)*H319/100,-2)),IF(AND(D319="C",E319="Z"),ABS(ROUND(SUM(O$6:O318)*H319/100,-2)),IF(AND(D319="L",E319="Z"),ABS(ROUND(SUM(Q$6:Q318)*H319/100,-2)),IF(AND(D319="O",E319="Z"),ABS(ROUND(SUM(S$6:S318)*H319/100,-2)),IF(AND(D319="V",E319="Z"),ABS(ROUND(SUM(U$6:U318)*H319/100,-2)),IF(E319="X",ABS(ROUND(SUM(I$6:I318)*H319/100,-2)),IF(AND(D319="B",E319="H"),80000,0))))))))))))))</f>
        <v>0</v>
      </c>
      <c r="G319" s="148"/>
      <c r="H319" s="149">
        <f>IF(AND(E318="S"),H317,H318)</f>
        <v>5</v>
      </c>
      <c r="I319" s="144">
        <f>IF(AND($D319="S",$E319="H"),-$F319,IF(AND($D319="S",$E319="T"),$F319,0))</f>
        <v>0</v>
      </c>
      <c r="J319" s="150">
        <f>IF(AND($D319="S",OR($E319="Ü",$E319="T",$E319="A",$E319="D")),-$F319,IF(AND($G319="S",$E319="Ü"),$F319,IF(E319="S",$F319,IF(AND(D319="S",E319="H"),$F319*(100-H319)/100,IF(E319="X",-F319,0)))))</f>
        <v>0</v>
      </c>
      <c r="K319" s="151">
        <f>IF(AND($D319="G",$E319="H"),-$F319,IF(AND($D319="G",$E319="T"),$F319,0))</f>
        <v>0</v>
      </c>
      <c r="L319" s="152">
        <f>IF(AND($D319="G",$E319="H"),$F319,IF(AND($D319="G",NOT($E319="H")),-$F319,IF($G319="G",$F319,IF(AND($E319="B",NOT($D319="G")),$F319/($G$1-1),IF($E319="X",$F319*X319,0)))))</f>
        <v>0</v>
      </c>
      <c r="M319" s="153">
        <f>IF(AND($D319="R",$E319="H"),-$F319,IF(AND($D319="R",$E319="T"),$F319,0))</f>
        <v>0</v>
      </c>
      <c r="N319" s="152">
        <f>IF(AND($D319="R",$E319="H"),$F319,IF(AND($D319="R",NOT($E319="H")),-$F319,IF($G319="R",$F319,IF(AND($E319="B",NOT($D319="R")),$F319/($G$1-1),IF($E319="X",$F319*Y319,0)))))</f>
        <v>0</v>
      </c>
      <c r="O319" s="153">
        <f>IF(AND($D319="C",$E319="H"),-$F319,IF(AND($D319="C",$E319="T"),$F319,0))</f>
        <v>0</v>
      </c>
      <c r="P319" s="152">
        <f>IF($G$1&lt;3,0,IF(AND($D319="C",$E319="H"),$F319,IF(AND($D319="C",NOT($E319="H")),-$F319,IF($G319="C",$F319,IF(AND($E319="B",NOT($D319="C")),$F319/($G$1-1),IF($E319="X",$F319*Z319,0))))))</f>
        <v>0</v>
      </c>
      <c r="Q319" s="153">
        <f>IF(AND($D319="L",$E319="H"),-$F319,IF(AND($D319="L",$E319="T"),$F319,0))</f>
        <v>0</v>
      </c>
      <c r="R319" s="152">
        <f>IF($G$1&lt;4,0,IF(AND($D319="L",$E319="H"),$F319,IF(AND($D319="L",NOT($E319="H")),-$F319,IF($G319="L",$F319,IF(AND($E319="B",NOT($D319="L")),$F319/($G$1-1),IF($E319="X",$F319*AA319,0))))))</f>
        <v>0</v>
      </c>
      <c r="S319" s="153">
        <f>IF(AND($D319="O",$E319="H"),-$F319,IF(AND($D319="O",$E319="T"),$F319,0))</f>
        <v>0</v>
      </c>
      <c r="T319" s="152">
        <f>IF($G$1&lt;5,0,IF(AND($D319="O",$E319="H"),$F319,IF(AND($D319="O",NOT($E319="H")),-$F319,IF($G319="O",$F319,IF(AND($E319="B",NOT($D319="O")),$F319/($G$1-1),IF($E319="X",$F319*AB319,0))))))</f>
        <v>0</v>
      </c>
      <c r="U319" s="153">
        <f>IF(AND($D319="V",$E319="H"),-$F319,IF(AND($D319="V",$E319="T"),$F319,0))</f>
        <v>0</v>
      </c>
      <c r="V319" s="152">
        <f>IF($G$1&lt;6,0,IF(AND($D319="V",$E319="H"),$F319,IF(AND($D319="V",NOT($E319="H")),-$F319,IF($G319="V",$F319,IF(AND($E319="B",NOT($D319="V")),$F319/($G$1-1),IF($E319="X",($F319*AC319)-#REF!,0))))))</f>
        <v>0</v>
      </c>
      <c r="W319" s="158">
        <f>IF(AND(D319="S",E319="H"),1,IF(AND(D319="B",E319="H"),2,IF(AND(D319="G",E319="A"),3,IF(AND(D319="G",E319="D"),4,IF(AND(D319="R",E319="A"),5,IF(AND(D319="R",E319="D"),6,IF(AND(D319="C",E319="A"),7,IF(AND(D319="C",E319="D"),8,IF(AND(D319="L",E319="A"),9,IF(AND(D319="L",E319="D"),10,IF(AND(D319="O",E319="A"),11,IF(AND(D319="O",E319="D"),12,IF(AND(D319="V",E319="A"),13,IF(AND(D319="V",E319="D"),14,0))))))))))))))</f>
        <v>0</v>
      </c>
      <c r="X319" s="159">
        <f>IF(NOT(SUMIF($W$6:$W319,1,$I$6:$I319)=0),(SUMIF($W$6:$W319,3,$F$6:$F319)-SUMIF($AE$6:$AE319,3,$F$6:$F319))/ABS(SUMIF($W$6:$W319,1,$I$6:$I319)),0)</f>
        <v>0</v>
      </c>
      <c r="Y319" s="159">
        <f>IF(NOT(SUMIF($W$6:$W319,1,$I$6:$I319)=0),(SUMIF($W$6:$W319,5,$F$6:$F319)-SUMIF($AE$6:$AE319,5,$F$6:$F319))/ABS(SUMIF($W$6:$W319,1,$I$6:$I319)),0)</f>
        <v>0</v>
      </c>
      <c r="Z319" s="159">
        <f>IF(NOT(SUMIF($W$6:$W319,1,$I$6:$I319)=0),(SUMIF($W$6:$W319,7,$F$6:$F319)-SUMIF($AE$6:$AE319,7,$F$6:$F319))/ABS(SUMIF($W$6:$W319,1,$I$6:$I319)),0)</f>
        <v>0</v>
      </c>
      <c r="AA319" s="159">
        <f>IF(NOT(SUMIF($W$6:$W319,1,$I$6:$I319)=0),(SUMIF($W$6:$W319,9,$F$6:$F319)-SUMIF($AE$6:$AE319,9,$F$6:$F319))/ABS(SUMIF($W$6:$W319,1,$I$6:$I319)),0)</f>
        <v>0</v>
      </c>
      <c r="AB319" s="159">
        <f>IF(NOT(SUMIF($W$6:$W319,1,$I$6:$I319)=0),(SUMIF($W$6:$W319,11,$F$6:$F319)-SUMIF($AE$6:$AE319,11,$F$6:$F319))/ABS(SUMIF($W$6:$W319,1,$I$6:$I319)),0)</f>
        <v>0</v>
      </c>
      <c r="AC319" s="159">
        <f>IF(NOT(SUMIF($W$6:$W319,1,$I$6:$I319)=0),(SUMIF($W$6:$W319,13,$F$6:$F319)-SUMIF($AE$6:$AE319,13,$F$6:$F319))/ABS(SUMIF($W$6:$W319,1,$I$6:$I319)),0)</f>
        <v>0</v>
      </c>
      <c r="AD319" s="159">
        <f>IF(SUM($W$6:$W319)+SUM($AE$6:$AE319)=0,0,1-X319-Y319-Z319-AA319-AB319-AC319)</f>
        <v>0</v>
      </c>
      <c r="AE319" s="160">
        <f>IF(AND($D319="S",$E319="T"),1,IF(AND($D319="B",$E319="A"),2,IF(AND($G319="G",$E319="A"),3,IF(AND($G319="G",$E319="D"),4,IF(AND($G319="R",$E319="A"),5,IF(AND($G319="R",$E319="D"),6,IF(AND($G319="C",$E319="A"),7,IF(AND($G319="C",$E319="D"),8,IF(AND($G319="L",$E319="A"),9,IF(AND($G319="L",$E319="D"),10,IF(AND($G319="O",$E319="A"),11,IF(AND($G319="O",$E319="D"),12,IF(AND($G319="V",$E319="A"),13,IF(AND($G319="V",$E319="D"),14,IF(AND($E319="A",$G319="B"),15,0)))))))))))))))</f>
        <v>0</v>
      </c>
      <c r="AF319" s="161">
        <f>IF(AND(D319="B",E319="H"),A319,IF(AND(G319="B",OR(E319="A",E319="D")),A319,0))</f>
        <v>0</v>
      </c>
    </row>
    <row r="320" ht="12.7" customHeight="1">
      <c r="A320" s="143">
        <f>IF($E320="H",-$F320,IF($E320="T",$F320,IF(AND($E320="A",$G320="B"),$F320,IF(AND(E320="D",G320="B"),F320*0.8,0))))</f>
        <v>0</v>
      </c>
      <c r="B320" s="144">
        <f>$B319-$A320</f>
        <v>0</v>
      </c>
      <c r="C320" s="144">
        <f>IF(OR($E320="Z",AND($E320="H",$D320="B")),$F320,IF(AND($D320="B",$E320="Ü"),-$F320,IF($E320="X",$F320*$AD320,IF(AND(E320="D",G320="B"),F320*0.2,IF(AND(D320="S",E320="H"),$F320*H320/100,0)))))</f>
        <v>0</v>
      </c>
      <c r="D320" s="145"/>
      <c r="E320" s="146"/>
      <c r="F320" s="147">
        <f>IF(AND(D320="G",E320="S"),ROUND(SUM($L$6:$L319)*H320/100,-2),IF(AND(D320="R",E320="S"),ROUND(SUM(N$6:N319)*H320/100,-2),IF(AND(D320="C",E320="S"),ROUND(SUM(P$6:P319)*H320/100,-2),IF(AND(D320="L",E320="S"),ROUND(SUM(R$6:R319)*H320/100,-2),IF(AND(D320="O",E320="S"),ROUND(SUM(T$6:T319)*H320/100,-2),IF(AND(D320="V",E320="S"),ROUND(SUM(V$6:V319)*H320/100,-2),IF(AND(D320="G",E320="Z"),ABS(ROUND(SUM(K$6:K319)*H320/100,-2)),IF(AND(D320="R",E320="Z"),ABS(ROUND(SUM(M$6:M319)*H320/100,-2)),IF(AND(D320="C",E320="Z"),ABS(ROUND(SUM(O$6:O319)*H320/100,-2)),IF(AND(D320="L",E320="Z"),ABS(ROUND(SUM(Q$6:Q319)*H320/100,-2)),IF(AND(D320="O",E320="Z"),ABS(ROUND(SUM(S$6:S319)*H320/100,-2)),IF(AND(D320="V",E320="Z"),ABS(ROUND(SUM(U$6:U319)*H320/100,-2)),IF(E320="X",ABS(ROUND(SUM(I$6:I319)*H320/100,-2)),IF(AND(D320="B",E320="H"),80000,0))))))))))))))</f>
        <v>0</v>
      </c>
      <c r="G320" s="148"/>
      <c r="H320" s="149">
        <f>IF(AND(E319="S"),H318,H319)</f>
        <v>5</v>
      </c>
      <c r="I320" s="144">
        <f>IF(AND($D320="S",$E320="H"),-$F320,IF(AND($D320="S",$E320="T"),$F320,0))</f>
        <v>0</v>
      </c>
      <c r="J320" s="150">
        <f>IF(AND($D320="S",OR($E320="Ü",$E320="T",$E320="A",$E320="D")),-$F320,IF(AND($G320="S",$E320="Ü"),$F320,IF(E320="S",$F320,IF(AND(D320="S",E320="H"),$F320*(100-H320)/100,IF(E320="X",-F320,0)))))</f>
        <v>0</v>
      </c>
      <c r="K320" s="151">
        <f>IF(AND($D320="G",$E320="H"),-$F320,IF(AND($D320="G",$E320="T"),$F320,0))</f>
        <v>0</v>
      </c>
      <c r="L320" s="152">
        <f>IF(AND($D320="G",$E320="H"),$F320,IF(AND($D320="G",NOT($E320="H")),-$F320,IF($G320="G",$F320,IF(AND($E320="B",NOT($D320="G")),$F320/($G$1-1),IF($E320="X",$F320*X320,0)))))</f>
        <v>0</v>
      </c>
      <c r="M320" s="153">
        <f>IF(AND($D320="R",$E320="H"),-$F320,IF(AND($D320="R",$E320="T"),$F320,0))</f>
        <v>0</v>
      </c>
      <c r="N320" s="152">
        <f>IF(AND($D320="R",$E320="H"),$F320,IF(AND($D320="R",NOT($E320="H")),-$F320,IF($G320="R",$F320,IF(AND($E320="B",NOT($D320="R")),$F320/($G$1-1),IF($E320="X",$F320*Y320,0)))))</f>
        <v>0</v>
      </c>
      <c r="O320" s="153">
        <f>IF(AND($D320="C",$E320="H"),-$F320,IF(AND($D320="C",$E320="T"),$F320,0))</f>
        <v>0</v>
      </c>
      <c r="P320" s="152">
        <f>IF($G$1&lt;3,0,IF(AND($D320="C",$E320="H"),$F320,IF(AND($D320="C",NOT($E320="H")),-$F320,IF($G320="C",$F320,IF(AND($E320="B",NOT($D320="C")),$F320/($G$1-1),IF($E320="X",$F320*Z320,0))))))</f>
        <v>0</v>
      </c>
      <c r="Q320" s="153">
        <f>IF(AND($D320="L",$E320="H"),-$F320,IF(AND($D320="L",$E320="T"),$F320,0))</f>
        <v>0</v>
      </c>
      <c r="R320" s="152">
        <f>IF($G$1&lt;4,0,IF(AND($D320="L",$E320="H"),$F320,IF(AND($D320="L",NOT($E320="H")),-$F320,IF($G320="L",$F320,IF(AND($E320="B",NOT($D320="L")),$F320/($G$1-1),IF($E320="X",$F320*AA320,0))))))</f>
        <v>0</v>
      </c>
      <c r="S320" s="153">
        <f>IF(AND($D320="O",$E320="H"),-$F320,IF(AND($D320="O",$E320="T"),$F320,0))</f>
        <v>0</v>
      </c>
      <c r="T320" s="152">
        <f>IF($G$1&lt;5,0,IF(AND($D320="O",$E320="H"),$F320,IF(AND($D320="O",NOT($E320="H")),-$F320,IF($G320="O",$F320,IF(AND($E320="B",NOT($D320="O")),$F320/($G$1-1),IF($E320="X",$F320*AB320,0))))))</f>
        <v>0</v>
      </c>
      <c r="U320" s="153">
        <f>IF(AND($D320="V",$E320="H"),-$F320,IF(AND($D320="V",$E320="T"),$F320,0))</f>
        <v>0</v>
      </c>
      <c r="V320" s="152">
        <f>IF($G$1&lt;6,0,IF(AND($D320="V",$E320="H"),$F320,IF(AND($D320="V",NOT($E320="H")),-$F320,IF($G320="V",$F320,IF(AND($E320="B",NOT($D320="V")),$F320/($G$1-1),IF($E320="X",($F320*AC320)-#REF!,0))))))</f>
        <v>0</v>
      </c>
      <c r="W320" s="154">
        <f>IF(AND(D320="S",E320="H"),1,IF(AND(D320="B",E320="H"),2,IF(AND(D320="G",E320="A"),3,IF(AND(D320="G",E320="D"),4,IF(AND(D320="R",E320="A"),5,IF(AND(D320="R",E320="D"),6,IF(AND(D320="C",E320="A"),7,IF(AND(D320="C",E320="D"),8,IF(AND(D320="L",E320="A"),9,IF(AND(D320="L",E320="D"),10,IF(AND(D320="O",E320="A"),11,IF(AND(D320="O",E320="D"),12,IF(AND(D320="V",E320="A"),13,IF(AND(D320="V",E320="D"),14,0))))))))))))))</f>
        <v>0</v>
      </c>
      <c r="X320" s="155">
        <f>IF(NOT(SUMIF($W$6:$W320,1,$I$6:$I320)=0),(SUMIF($W$6:$W320,3,$F$6:$F320)-SUMIF($AE$6:$AE320,3,$F$6:$F320))/ABS(SUMIF($W$6:$W320,1,$I$6:$I320)),0)</f>
        <v>0</v>
      </c>
      <c r="Y320" s="155">
        <f>IF(NOT(SUMIF($W$6:$W320,1,$I$6:$I320)=0),(SUMIF($W$6:$W320,5,$F$6:$F320)-SUMIF($AE$6:$AE320,5,$F$6:$F320))/ABS(SUMIF($W$6:$W320,1,$I$6:$I320)),0)</f>
        <v>0</v>
      </c>
      <c r="Z320" s="155">
        <f>IF(NOT(SUMIF($W$6:$W320,1,$I$6:$I320)=0),(SUMIF($W$6:$W320,7,$F$6:$F320)-SUMIF($AE$6:$AE320,7,$F$6:$F320))/ABS(SUMIF($W$6:$W320,1,$I$6:$I320)),0)</f>
        <v>0</v>
      </c>
      <c r="AA320" s="155">
        <f>IF(NOT(SUMIF($W$6:$W320,1,$I$6:$I320)=0),(SUMIF($W$6:$W320,9,$F$6:$F320)-SUMIF($AE$6:$AE320,9,$F$6:$F320))/ABS(SUMIF($W$6:$W320,1,$I$6:$I320)),0)</f>
        <v>0</v>
      </c>
      <c r="AB320" s="155">
        <f>IF(NOT(SUMIF($W$6:$W320,1,$I$6:$I320)=0),(SUMIF($W$6:$W320,11,$F$6:$F320)-SUMIF($AE$6:$AE320,11,$F$6:$F320))/ABS(SUMIF($W$6:$W320,1,$I$6:$I320)),0)</f>
        <v>0</v>
      </c>
      <c r="AC320" s="155">
        <f>IF(NOT(SUMIF($W$6:$W320,1,$I$6:$I320)=0),(SUMIF($W$6:$W320,13,$F$6:$F320)-SUMIF($AE$6:$AE320,13,$F$6:$F320))/ABS(SUMIF($W$6:$W320,1,$I$6:$I320)),0)</f>
        <v>0</v>
      </c>
      <c r="AD320" s="155">
        <f>IF(SUM($W$6:$W320)+SUM($AE$6:$AE320)=0,0,1-X320-Y320-Z320-AA320-AB320-AC320)</f>
        <v>0</v>
      </c>
      <c r="AE320" s="156">
        <f>IF(AND($D320="S",$E320="T"),1,IF(AND($D320="B",$E320="A"),2,IF(AND($G320="G",$E320="A"),3,IF(AND($G320="G",$E320="D"),4,IF(AND($G320="R",$E320="A"),5,IF(AND($G320="R",$E320="D"),6,IF(AND($G320="C",$E320="A"),7,IF(AND($G320="C",$E320="D"),8,IF(AND($G320="L",$E320="A"),9,IF(AND($G320="L",$E320="D"),10,IF(AND($G320="O",$E320="A"),11,IF(AND($G320="O",$E320="D"),12,IF(AND($G320="V",$E320="A"),13,IF(AND($G320="V",$E320="D"),14,IF(AND($E320="A",$G320="B"),15,0)))))))))))))))</f>
        <v>0</v>
      </c>
      <c r="AF320" s="157">
        <f>IF(AND(D320="B",E320="H"),A320,IF(AND(G320="B",OR(E320="A",E320="D")),A320,0))</f>
        <v>0</v>
      </c>
    </row>
    <row r="321" ht="12.7" customHeight="1">
      <c r="A321" s="143">
        <f>IF($E321="H",-$F321,IF($E321="T",$F321,IF(AND($E321="A",$G321="B"),$F321,IF(AND(E321="D",G321="B"),F321*0.8,0))))</f>
        <v>0</v>
      </c>
      <c r="B321" s="144">
        <f>$B320-$A321</f>
        <v>0</v>
      </c>
      <c r="C321" s="144">
        <f>IF(OR($E321="Z",AND($E321="H",$D321="B")),$F321,IF(AND($D321="B",$E321="Ü"),-$F321,IF($E321="X",$F321*$AD321,IF(AND(E321="D",G321="B"),F321*0.2,IF(AND(D321="S",E321="H"),$F321*H321/100,0)))))</f>
        <v>0</v>
      </c>
      <c r="D321" s="145"/>
      <c r="E321" s="146"/>
      <c r="F321" s="147">
        <f>IF(AND(D321="G",E321="S"),ROUND(SUM($L$6:$L320)*H321/100,-2),IF(AND(D321="R",E321="S"),ROUND(SUM(N$6:N320)*H321/100,-2),IF(AND(D321="C",E321="S"),ROUND(SUM(P$6:P320)*H321/100,-2),IF(AND(D321="L",E321="S"),ROUND(SUM(R$6:R320)*H321/100,-2),IF(AND(D321="O",E321="S"),ROUND(SUM(T$6:T320)*H321/100,-2),IF(AND(D321="V",E321="S"),ROUND(SUM(V$6:V320)*H321/100,-2),IF(AND(D321="G",E321="Z"),ABS(ROUND(SUM(K$6:K320)*H321/100,-2)),IF(AND(D321="R",E321="Z"),ABS(ROUND(SUM(M$6:M320)*H321/100,-2)),IF(AND(D321="C",E321="Z"),ABS(ROUND(SUM(O$6:O320)*H321/100,-2)),IF(AND(D321="L",E321="Z"),ABS(ROUND(SUM(Q$6:Q320)*H321/100,-2)),IF(AND(D321="O",E321="Z"),ABS(ROUND(SUM(S$6:S320)*H321/100,-2)),IF(AND(D321="V",E321="Z"),ABS(ROUND(SUM(U$6:U320)*H321/100,-2)),IF(E321="X",ABS(ROUND(SUM(I$6:I320)*H321/100,-2)),IF(AND(D321="B",E321="H"),80000,0))))))))))))))</f>
        <v>0</v>
      </c>
      <c r="G321" s="148"/>
      <c r="H321" s="149">
        <f>IF(AND(E320="S"),H319,H320)</f>
        <v>5</v>
      </c>
      <c r="I321" s="144">
        <f>IF(AND($D321="S",$E321="H"),-$F321,IF(AND($D321="S",$E321="T"),$F321,0))</f>
        <v>0</v>
      </c>
      <c r="J321" s="150">
        <f>IF(AND($D321="S",OR($E321="Ü",$E321="T",$E321="A",$E321="D")),-$F321,IF(AND($G321="S",$E321="Ü"),$F321,IF(E321="S",$F321,IF(AND(D321="S",E321="H"),$F321*(100-H321)/100,IF(E321="X",-F321,0)))))</f>
        <v>0</v>
      </c>
      <c r="K321" s="151">
        <f>IF(AND($D321="G",$E321="H"),-$F321,IF(AND($D321="G",$E321="T"),$F321,0))</f>
        <v>0</v>
      </c>
      <c r="L321" s="152">
        <f>IF(AND($D321="G",$E321="H"),$F321,IF(AND($D321="G",NOT($E321="H")),-$F321,IF($G321="G",$F321,IF(AND($E321="B",NOT($D321="G")),$F321/($G$1-1),IF($E321="X",$F321*X321,0)))))</f>
        <v>0</v>
      </c>
      <c r="M321" s="153">
        <f>IF(AND($D321="R",$E321="H"),-$F321,IF(AND($D321="R",$E321="T"),$F321,0))</f>
        <v>0</v>
      </c>
      <c r="N321" s="152">
        <f>IF(AND($D321="R",$E321="H"),$F321,IF(AND($D321="R",NOT($E321="H")),-$F321,IF($G321="R",$F321,IF(AND($E321="B",NOT($D321="R")),$F321/($G$1-1),IF($E321="X",$F321*Y321,0)))))</f>
        <v>0</v>
      </c>
      <c r="O321" s="153">
        <f>IF(AND($D321="C",$E321="H"),-$F321,IF(AND($D321="C",$E321="T"),$F321,0))</f>
        <v>0</v>
      </c>
      <c r="P321" s="152">
        <f>IF($G$1&lt;3,0,IF(AND($D321="C",$E321="H"),$F321,IF(AND($D321="C",NOT($E321="H")),-$F321,IF($G321="C",$F321,IF(AND($E321="B",NOT($D321="C")),$F321/($G$1-1),IF($E321="X",$F321*Z321,0))))))</f>
        <v>0</v>
      </c>
      <c r="Q321" s="153">
        <f>IF(AND($D321="L",$E321="H"),-$F321,IF(AND($D321="L",$E321="T"),$F321,0))</f>
        <v>0</v>
      </c>
      <c r="R321" s="152">
        <f>IF($G$1&lt;4,0,IF(AND($D321="L",$E321="H"),$F321,IF(AND($D321="L",NOT($E321="H")),-$F321,IF($G321="L",$F321,IF(AND($E321="B",NOT($D321="L")),$F321/($G$1-1),IF($E321="X",$F321*AA321,0))))))</f>
        <v>0</v>
      </c>
      <c r="S321" s="153">
        <f>IF(AND($D321="O",$E321="H"),-$F321,IF(AND($D321="O",$E321="T"),$F321,0))</f>
        <v>0</v>
      </c>
      <c r="T321" s="152">
        <f>IF($G$1&lt;5,0,IF(AND($D321="O",$E321="H"),$F321,IF(AND($D321="O",NOT($E321="H")),-$F321,IF($G321="O",$F321,IF(AND($E321="B",NOT($D321="O")),$F321/($G$1-1),IF($E321="X",$F321*AB321,0))))))</f>
        <v>0</v>
      </c>
      <c r="U321" s="153">
        <f>IF(AND($D321="V",$E321="H"),-$F321,IF(AND($D321="V",$E321="T"),$F321,0))</f>
        <v>0</v>
      </c>
      <c r="V321" s="152">
        <f>IF($G$1&lt;6,0,IF(AND($D321="V",$E321="H"),$F321,IF(AND($D321="V",NOT($E321="H")),-$F321,IF($G321="V",$F321,IF(AND($E321="B",NOT($D321="V")),$F321/($G$1-1),IF($E321="X",($F321*AC321)-#REF!,0))))))</f>
        <v>0</v>
      </c>
      <c r="W321" s="158">
        <f>IF(AND(D321="S",E321="H"),1,IF(AND(D321="B",E321="H"),2,IF(AND(D321="G",E321="A"),3,IF(AND(D321="G",E321="D"),4,IF(AND(D321="R",E321="A"),5,IF(AND(D321="R",E321="D"),6,IF(AND(D321="C",E321="A"),7,IF(AND(D321="C",E321="D"),8,IF(AND(D321="L",E321="A"),9,IF(AND(D321="L",E321="D"),10,IF(AND(D321="O",E321="A"),11,IF(AND(D321="O",E321="D"),12,IF(AND(D321="V",E321="A"),13,IF(AND(D321="V",E321="D"),14,0))))))))))))))</f>
        <v>0</v>
      </c>
      <c r="X321" s="159">
        <f>IF(NOT(SUMIF($W$6:$W321,1,$I$6:$I321)=0),(SUMIF($W$6:$W321,3,$F$6:$F321)-SUMIF($AE$6:$AE321,3,$F$6:$F321))/ABS(SUMIF($W$6:$W321,1,$I$6:$I321)),0)</f>
        <v>0</v>
      </c>
      <c r="Y321" s="159">
        <f>IF(NOT(SUMIF($W$6:$W321,1,$I$6:$I321)=0),(SUMIF($W$6:$W321,5,$F$6:$F321)-SUMIF($AE$6:$AE321,5,$F$6:$F321))/ABS(SUMIF($W$6:$W321,1,$I$6:$I321)),0)</f>
        <v>0</v>
      </c>
      <c r="Z321" s="159">
        <f>IF(NOT(SUMIF($W$6:$W321,1,$I$6:$I321)=0),(SUMIF($W$6:$W321,7,$F$6:$F321)-SUMIF($AE$6:$AE321,7,$F$6:$F321))/ABS(SUMIF($W$6:$W321,1,$I$6:$I321)),0)</f>
        <v>0</v>
      </c>
      <c r="AA321" s="159">
        <f>IF(NOT(SUMIF($W$6:$W321,1,$I$6:$I321)=0),(SUMIF($W$6:$W321,9,$F$6:$F321)-SUMIF($AE$6:$AE321,9,$F$6:$F321))/ABS(SUMIF($W$6:$W321,1,$I$6:$I321)),0)</f>
        <v>0</v>
      </c>
      <c r="AB321" s="159">
        <f>IF(NOT(SUMIF($W$6:$W321,1,$I$6:$I321)=0),(SUMIF($W$6:$W321,11,$F$6:$F321)-SUMIF($AE$6:$AE321,11,$F$6:$F321))/ABS(SUMIF($W$6:$W321,1,$I$6:$I321)),0)</f>
        <v>0</v>
      </c>
      <c r="AC321" s="159">
        <f>IF(NOT(SUMIF($W$6:$W321,1,$I$6:$I321)=0),(SUMIF($W$6:$W321,13,$F$6:$F321)-SUMIF($AE$6:$AE321,13,$F$6:$F321))/ABS(SUMIF($W$6:$W321,1,$I$6:$I321)),0)</f>
        <v>0</v>
      </c>
      <c r="AD321" s="159">
        <f>IF(SUM($W$6:$W321)+SUM($AE$6:$AE321)=0,0,1-X321-Y321-Z321-AA321-AB321-AC321)</f>
        <v>0</v>
      </c>
      <c r="AE321" s="160">
        <f>IF(AND($D321="S",$E321="T"),1,IF(AND($D321="B",$E321="A"),2,IF(AND($G321="G",$E321="A"),3,IF(AND($G321="G",$E321="D"),4,IF(AND($G321="R",$E321="A"),5,IF(AND($G321="R",$E321="D"),6,IF(AND($G321="C",$E321="A"),7,IF(AND($G321="C",$E321="D"),8,IF(AND($G321="L",$E321="A"),9,IF(AND($G321="L",$E321="D"),10,IF(AND($G321="O",$E321="A"),11,IF(AND($G321="O",$E321="D"),12,IF(AND($G321="V",$E321="A"),13,IF(AND($G321="V",$E321="D"),14,IF(AND($E321="A",$G321="B"),15,0)))))))))))))))</f>
        <v>0</v>
      </c>
      <c r="AF321" s="161">
        <f>IF(AND(D321="B",E321="H"),A321,IF(AND(G321="B",OR(E321="A",E321="D")),A321,0))</f>
        <v>0</v>
      </c>
    </row>
    <row r="322" ht="12.7" customHeight="1">
      <c r="A322" s="143">
        <f>IF($E322="H",-$F322,IF($E322="T",$F322,IF(AND($E322="A",$G322="B"),$F322,IF(AND(E322="D",G322="B"),F322*0.8,0))))</f>
        <v>0</v>
      </c>
      <c r="B322" s="144">
        <f>$B321-$A322</f>
        <v>0</v>
      </c>
      <c r="C322" s="144">
        <f>IF(OR($E322="Z",AND($E322="H",$D322="B")),$F322,IF(AND($D322="B",$E322="Ü"),-$F322,IF($E322="X",$F322*$AD322,IF(AND(E322="D",G322="B"),F322*0.2,IF(AND(D322="S",E322="H"),$F322*H322/100,0)))))</f>
        <v>0</v>
      </c>
      <c r="D322" s="145"/>
      <c r="E322" s="146"/>
      <c r="F322" s="147">
        <f>IF(AND(D322="G",E322="S"),ROUND(SUM($L$6:$L321)*H322/100,-2),IF(AND(D322="R",E322="S"),ROUND(SUM(N$6:N321)*H322/100,-2),IF(AND(D322="C",E322="S"),ROUND(SUM(P$6:P321)*H322/100,-2),IF(AND(D322="L",E322="S"),ROUND(SUM(R$6:R321)*H322/100,-2),IF(AND(D322="O",E322="S"),ROUND(SUM(T$6:T321)*H322/100,-2),IF(AND(D322="V",E322="S"),ROUND(SUM(V$6:V321)*H322/100,-2),IF(AND(D322="G",E322="Z"),ABS(ROUND(SUM(K$6:K321)*H322/100,-2)),IF(AND(D322="R",E322="Z"),ABS(ROUND(SUM(M$6:M321)*H322/100,-2)),IF(AND(D322="C",E322="Z"),ABS(ROUND(SUM(O$6:O321)*H322/100,-2)),IF(AND(D322="L",E322="Z"),ABS(ROUND(SUM(Q$6:Q321)*H322/100,-2)),IF(AND(D322="O",E322="Z"),ABS(ROUND(SUM(S$6:S321)*H322/100,-2)),IF(AND(D322="V",E322="Z"),ABS(ROUND(SUM(U$6:U321)*H322/100,-2)),IF(E322="X",ABS(ROUND(SUM(I$6:I321)*H322/100,-2)),IF(AND(D322="B",E322="H"),80000,0))))))))))))))</f>
        <v>0</v>
      </c>
      <c r="G322" s="148"/>
      <c r="H322" s="149">
        <f>IF(AND(E321="S"),H320,H321)</f>
        <v>5</v>
      </c>
      <c r="I322" s="144">
        <f>IF(AND($D322="S",$E322="H"),-$F322,IF(AND($D322="S",$E322="T"),$F322,0))</f>
        <v>0</v>
      </c>
      <c r="J322" s="150">
        <f>IF(AND($D322="S",OR($E322="Ü",$E322="T",$E322="A",$E322="D")),-$F322,IF(AND($G322="S",$E322="Ü"),$F322,IF(E322="S",$F322,IF(AND(D322="S",E322="H"),$F322*(100-H322)/100,IF(E322="X",-F322,0)))))</f>
        <v>0</v>
      </c>
      <c r="K322" s="151">
        <f>IF(AND($D322="G",$E322="H"),-$F322,IF(AND($D322="G",$E322="T"),$F322,0))</f>
        <v>0</v>
      </c>
      <c r="L322" s="152">
        <f>IF(AND($D322="G",$E322="H"),$F322,IF(AND($D322="G",NOT($E322="H")),-$F322,IF($G322="G",$F322,IF(AND($E322="B",NOT($D322="G")),$F322/($G$1-1),IF($E322="X",$F322*X322,0)))))</f>
        <v>0</v>
      </c>
      <c r="M322" s="153">
        <f>IF(AND($D322="R",$E322="H"),-$F322,IF(AND($D322="R",$E322="T"),$F322,0))</f>
        <v>0</v>
      </c>
      <c r="N322" s="152">
        <f>IF(AND($D322="R",$E322="H"),$F322,IF(AND($D322="R",NOT($E322="H")),-$F322,IF($G322="R",$F322,IF(AND($E322="B",NOT($D322="R")),$F322/($G$1-1),IF($E322="X",$F322*Y322,0)))))</f>
        <v>0</v>
      </c>
      <c r="O322" s="153">
        <f>IF(AND($D322="C",$E322="H"),-$F322,IF(AND($D322="C",$E322="T"),$F322,0))</f>
        <v>0</v>
      </c>
      <c r="P322" s="152">
        <f>IF($G$1&lt;3,0,IF(AND($D322="C",$E322="H"),$F322,IF(AND($D322="C",NOT($E322="H")),-$F322,IF($G322="C",$F322,IF(AND($E322="B",NOT($D322="C")),$F322/($G$1-1),IF($E322="X",$F322*Z322,0))))))</f>
        <v>0</v>
      </c>
      <c r="Q322" s="153">
        <f>IF(AND($D322="L",$E322="H"),-$F322,IF(AND($D322="L",$E322="T"),$F322,0))</f>
        <v>0</v>
      </c>
      <c r="R322" s="152">
        <f>IF($G$1&lt;4,0,IF(AND($D322="L",$E322="H"),$F322,IF(AND($D322="L",NOT($E322="H")),-$F322,IF($G322="L",$F322,IF(AND($E322="B",NOT($D322="L")),$F322/($G$1-1),IF($E322="X",$F322*AA322,0))))))</f>
        <v>0</v>
      </c>
      <c r="S322" s="153">
        <f>IF(AND($D322="O",$E322="H"),-$F322,IF(AND($D322="O",$E322="T"),$F322,0))</f>
        <v>0</v>
      </c>
      <c r="T322" s="152">
        <f>IF($G$1&lt;5,0,IF(AND($D322="O",$E322="H"),$F322,IF(AND($D322="O",NOT($E322="H")),-$F322,IF($G322="O",$F322,IF(AND($E322="B",NOT($D322="O")),$F322/($G$1-1),IF($E322="X",$F322*AB322,0))))))</f>
        <v>0</v>
      </c>
      <c r="U322" s="153">
        <f>IF(AND($D322="V",$E322="H"),-$F322,IF(AND($D322="V",$E322="T"),$F322,0))</f>
        <v>0</v>
      </c>
      <c r="V322" s="152">
        <f>IF($G$1&lt;6,0,IF(AND($D322="V",$E322="H"),$F322,IF(AND($D322="V",NOT($E322="H")),-$F322,IF($G322="V",$F322,IF(AND($E322="B",NOT($D322="V")),$F322/($G$1-1),IF($E322="X",($F322*AC322)-#REF!,0))))))</f>
        <v>0</v>
      </c>
      <c r="W322" s="154">
        <f>IF(AND(D322="S",E322="H"),1,IF(AND(D322="B",E322="H"),2,IF(AND(D322="G",E322="A"),3,IF(AND(D322="G",E322="D"),4,IF(AND(D322="R",E322="A"),5,IF(AND(D322="R",E322="D"),6,IF(AND(D322="C",E322="A"),7,IF(AND(D322="C",E322="D"),8,IF(AND(D322="L",E322="A"),9,IF(AND(D322="L",E322="D"),10,IF(AND(D322="O",E322="A"),11,IF(AND(D322="O",E322="D"),12,IF(AND(D322="V",E322="A"),13,IF(AND(D322="V",E322="D"),14,0))))))))))))))</f>
        <v>0</v>
      </c>
      <c r="X322" s="155">
        <f>IF(NOT(SUMIF($W$6:$W322,1,$I$6:$I322)=0),(SUMIF($W$6:$W322,3,$F$6:$F322)-SUMIF($AE$6:$AE322,3,$F$6:$F322))/ABS(SUMIF($W$6:$W322,1,$I$6:$I322)),0)</f>
        <v>0</v>
      </c>
      <c r="Y322" s="155">
        <f>IF(NOT(SUMIF($W$6:$W322,1,$I$6:$I322)=0),(SUMIF($W$6:$W322,5,$F$6:$F322)-SUMIF($AE$6:$AE322,5,$F$6:$F322))/ABS(SUMIF($W$6:$W322,1,$I$6:$I322)),0)</f>
        <v>0</v>
      </c>
      <c r="Z322" s="155">
        <f>IF(NOT(SUMIF($W$6:$W322,1,$I$6:$I322)=0),(SUMIF($W$6:$W322,7,$F$6:$F322)-SUMIF($AE$6:$AE322,7,$F$6:$F322))/ABS(SUMIF($W$6:$W322,1,$I$6:$I322)),0)</f>
        <v>0</v>
      </c>
      <c r="AA322" s="155">
        <f>IF(NOT(SUMIF($W$6:$W322,1,$I$6:$I322)=0),(SUMIF($W$6:$W322,9,$F$6:$F322)-SUMIF($AE$6:$AE322,9,$F$6:$F322))/ABS(SUMIF($W$6:$W322,1,$I$6:$I322)),0)</f>
        <v>0</v>
      </c>
      <c r="AB322" s="155">
        <f>IF(NOT(SUMIF($W$6:$W322,1,$I$6:$I322)=0),(SUMIF($W$6:$W322,11,$F$6:$F322)-SUMIF($AE$6:$AE322,11,$F$6:$F322))/ABS(SUMIF($W$6:$W322,1,$I$6:$I322)),0)</f>
        <v>0</v>
      </c>
      <c r="AC322" s="155">
        <f>IF(NOT(SUMIF($W$6:$W322,1,$I$6:$I322)=0),(SUMIF($W$6:$W322,13,$F$6:$F322)-SUMIF($AE$6:$AE322,13,$F$6:$F322))/ABS(SUMIF($W$6:$W322,1,$I$6:$I322)),0)</f>
        <v>0</v>
      </c>
      <c r="AD322" s="155">
        <f>IF(SUM($W$6:$W322)+SUM($AE$6:$AE322)=0,0,1-X322-Y322-Z322-AA322-AB322-AC322)</f>
        <v>0</v>
      </c>
      <c r="AE322" s="156">
        <f>IF(AND($D322="S",$E322="T"),1,IF(AND($D322="B",$E322="A"),2,IF(AND($G322="G",$E322="A"),3,IF(AND($G322="G",$E322="D"),4,IF(AND($G322="R",$E322="A"),5,IF(AND($G322="R",$E322="D"),6,IF(AND($G322="C",$E322="A"),7,IF(AND($G322="C",$E322="D"),8,IF(AND($G322="L",$E322="A"),9,IF(AND($G322="L",$E322="D"),10,IF(AND($G322="O",$E322="A"),11,IF(AND($G322="O",$E322="D"),12,IF(AND($G322="V",$E322="A"),13,IF(AND($G322="V",$E322="D"),14,IF(AND($E322="A",$G322="B"),15,0)))))))))))))))</f>
        <v>0</v>
      </c>
      <c r="AF322" s="157">
        <f>IF(AND(D322="B",E322="H"),A322,IF(AND(G322="B",OR(E322="A",E322="D")),A322,0))</f>
        <v>0</v>
      </c>
    </row>
    <row r="323" ht="12.7" customHeight="1">
      <c r="A323" s="143">
        <f>IF($E323="H",-$F323,IF($E323="T",$F323,IF(AND($E323="A",$G323="B"),$F323,IF(AND(E323="D",G323="B"),F323*0.8,0))))</f>
        <v>0</v>
      </c>
      <c r="B323" s="144">
        <f>$B322-$A323</f>
        <v>0</v>
      </c>
      <c r="C323" s="144">
        <f>IF(OR($E323="Z",AND($E323="H",$D323="B")),$F323,IF(AND($D323="B",$E323="Ü"),-$F323,IF($E323="X",$F323*$AD323,IF(AND(E323="D",G323="B"),F323*0.2,IF(AND(D323="S",E323="H"),$F323*H323/100,0)))))</f>
        <v>0</v>
      </c>
      <c r="D323" s="145"/>
      <c r="E323" s="146"/>
      <c r="F323" s="147">
        <f>IF(AND(D323="G",E323="S"),ROUND(SUM($L$6:$L322)*H323/100,-2),IF(AND(D323="R",E323="S"),ROUND(SUM(N$6:N322)*H323/100,-2),IF(AND(D323="C",E323="S"),ROUND(SUM(P$6:P322)*H323/100,-2),IF(AND(D323="L",E323="S"),ROUND(SUM(R$6:R322)*H323/100,-2),IF(AND(D323="O",E323="S"),ROUND(SUM(T$6:T322)*H323/100,-2),IF(AND(D323="V",E323="S"),ROUND(SUM(V$6:V322)*H323/100,-2),IF(AND(D323="G",E323="Z"),ABS(ROUND(SUM(K$6:K322)*H323/100,-2)),IF(AND(D323="R",E323="Z"),ABS(ROUND(SUM(M$6:M322)*H323/100,-2)),IF(AND(D323="C",E323="Z"),ABS(ROUND(SUM(O$6:O322)*H323/100,-2)),IF(AND(D323="L",E323="Z"),ABS(ROUND(SUM(Q$6:Q322)*H323/100,-2)),IF(AND(D323="O",E323="Z"),ABS(ROUND(SUM(S$6:S322)*H323/100,-2)),IF(AND(D323="V",E323="Z"),ABS(ROUND(SUM(U$6:U322)*H323/100,-2)),IF(E323="X",ABS(ROUND(SUM(I$6:I322)*H323/100,-2)),IF(AND(D323="B",E323="H"),80000,0))))))))))))))</f>
        <v>0</v>
      </c>
      <c r="G323" s="148"/>
      <c r="H323" s="149">
        <f>IF(AND(E322="S"),H321,H322)</f>
        <v>5</v>
      </c>
      <c r="I323" s="144">
        <f>IF(AND($D323="S",$E323="H"),-$F323,IF(AND($D323="S",$E323="T"),$F323,0))</f>
        <v>0</v>
      </c>
      <c r="J323" s="150">
        <f>IF(AND($D323="S",OR($E323="Ü",$E323="T",$E323="A",$E323="D")),-$F323,IF(AND($G323="S",$E323="Ü"),$F323,IF(E323="S",$F323,IF(AND(D323="S",E323="H"),$F323*(100-H323)/100,IF(E323="X",-F323,0)))))</f>
        <v>0</v>
      </c>
      <c r="K323" s="151">
        <f>IF(AND($D323="G",$E323="H"),-$F323,IF(AND($D323="G",$E323="T"),$F323,0))</f>
        <v>0</v>
      </c>
      <c r="L323" s="152">
        <f>IF(AND($D323="G",$E323="H"),$F323,IF(AND($D323="G",NOT($E323="H")),-$F323,IF($G323="G",$F323,IF(AND($E323="B",NOT($D323="G")),$F323/($G$1-1),IF($E323="X",$F323*X323,0)))))</f>
        <v>0</v>
      </c>
      <c r="M323" s="153">
        <f>IF(AND($D323="R",$E323="H"),-$F323,IF(AND($D323="R",$E323="T"),$F323,0))</f>
        <v>0</v>
      </c>
      <c r="N323" s="152">
        <f>IF(AND($D323="R",$E323="H"),$F323,IF(AND($D323="R",NOT($E323="H")),-$F323,IF($G323="R",$F323,IF(AND($E323="B",NOT($D323="R")),$F323/($G$1-1),IF($E323="X",$F323*Y323,0)))))</f>
        <v>0</v>
      </c>
      <c r="O323" s="153">
        <f>IF(AND($D323="C",$E323="H"),-$F323,IF(AND($D323="C",$E323="T"),$F323,0))</f>
        <v>0</v>
      </c>
      <c r="P323" s="152">
        <f>IF($G$1&lt;3,0,IF(AND($D323="C",$E323="H"),$F323,IF(AND($D323="C",NOT($E323="H")),-$F323,IF($G323="C",$F323,IF(AND($E323="B",NOT($D323="C")),$F323/($G$1-1),IF($E323="X",$F323*Z323,0))))))</f>
        <v>0</v>
      </c>
      <c r="Q323" s="153">
        <f>IF(AND($D323="L",$E323="H"),-$F323,IF(AND($D323="L",$E323="T"),$F323,0))</f>
        <v>0</v>
      </c>
      <c r="R323" s="152">
        <f>IF($G$1&lt;4,0,IF(AND($D323="L",$E323="H"),$F323,IF(AND($D323="L",NOT($E323="H")),-$F323,IF($G323="L",$F323,IF(AND($E323="B",NOT($D323="L")),$F323/($G$1-1),IF($E323="X",$F323*AA323,0))))))</f>
        <v>0</v>
      </c>
      <c r="S323" s="153">
        <f>IF(AND($D323="O",$E323="H"),-$F323,IF(AND($D323="O",$E323="T"),$F323,0))</f>
        <v>0</v>
      </c>
      <c r="T323" s="152">
        <f>IF($G$1&lt;5,0,IF(AND($D323="O",$E323="H"),$F323,IF(AND($D323="O",NOT($E323="H")),-$F323,IF($G323="O",$F323,IF(AND($E323="B",NOT($D323="O")),$F323/($G$1-1),IF($E323="X",$F323*AB323,0))))))</f>
        <v>0</v>
      </c>
      <c r="U323" s="153">
        <f>IF(AND($D323="V",$E323="H"),-$F323,IF(AND($D323="V",$E323="T"),$F323,0))</f>
        <v>0</v>
      </c>
      <c r="V323" s="152">
        <f>IF($G$1&lt;6,0,IF(AND($D323="V",$E323="H"),$F323,IF(AND($D323="V",NOT($E323="H")),-$F323,IF($G323="V",$F323,IF(AND($E323="B",NOT($D323="V")),$F323/($G$1-1),IF($E323="X",($F323*AC323)-#REF!,0))))))</f>
        <v>0</v>
      </c>
      <c r="W323" s="158">
        <f>IF(AND(D323="S",E323="H"),1,IF(AND(D323="B",E323="H"),2,IF(AND(D323="G",E323="A"),3,IF(AND(D323="G",E323="D"),4,IF(AND(D323="R",E323="A"),5,IF(AND(D323="R",E323="D"),6,IF(AND(D323="C",E323="A"),7,IF(AND(D323="C",E323="D"),8,IF(AND(D323="L",E323="A"),9,IF(AND(D323="L",E323="D"),10,IF(AND(D323="O",E323="A"),11,IF(AND(D323="O",E323="D"),12,IF(AND(D323="V",E323="A"),13,IF(AND(D323="V",E323="D"),14,0))))))))))))))</f>
        <v>0</v>
      </c>
      <c r="X323" s="159">
        <f>IF(NOT(SUMIF($W$6:$W323,1,$I$6:$I323)=0),(SUMIF($W$6:$W323,3,$F$6:$F323)-SUMIF($AE$6:$AE323,3,$F$6:$F323))/ABS(SUMIF($W$6:$W323,1,$I$6:$I323)),0)</f>
        <v>0</v>
      </c>
      <c r="Y323" s="159">
        <f>IF(NOT(SUMIF($W$6:$W323,1,$I$6:$I323)=0),(SUMIF($W$6:$W323,5,$F$6:$F323)-SUMIF($AE$6:$AE323,5,$F$6:$F323))/ABS(SUMIF($W$6:$W323,1,$I$6:$I323)),0)</f>
        <v>0</v>
      </c>
      <c r="Z323" s="159">
        <f>IF(NOT(SUMIF($W$6:$W323,1,$I$6:$I323)=0),(SUMIF($W$6:$W323,7,$F$6:$F323)-SUMIF($AE$6:$AE323,7,$F$6:$F323))/ABS(SUMIF($W$6:$W323,1,$I$6:$I323)),0)</f>
        <v>0</v>
      </c>
      <c r="AA323" s="159">
        <f>IF(NOT(SUMIF($W$6:$W323,1,$I$6:$I323)=0),(SUMIF($W$6:$W323,9,$F$6:$F323)-SUMIF($AE$6:$AE323,9,$F$6:$F323))/ABS(SUMIF($W$6:$W323,1,$I$6:$I323)),0)</f>
        <v>0</v>
      </c>
      <c r="AB323" s="159">
        <f>IF(NOT(SUMIF($W$6:$W323,1,$I$6:$I323)=0),(SUMIF($W$6:$W323,11,$F$6:$F323)-SUMIF($AE$6:$AE323,11,$F$6:$F323))/ABS(SUMIF($W$6:$W323,1,$I$6:$I323)),0)</f>
        <v>0</v>
      </c>
      <c r="AC323" s="159">
        <f>IF(NOT(SUMIF($W$6:$W323,1,$I$6:$I323)=0),(SUMIF($W$6:$W323,13,$F$6:$F323)-SUMIF($AE$6:$AE323,13,$F$6:$F323))/ABS(SUMIF($W$6:$W323,1,$I$6:$I323)),0)</f>
        <v>0</v>
      </c>
      <c r="AD323" s="159">
        <f>IF(SUM($W$6:$W323)+SUM($AE$6:$AE323)=0,0,1-X323-Y323-Z323-AA323-AB323-AC323)</f>
        <v>0</v>
      </c>
      <c r="AE323" s="160">
        <f>IF(AND($D323="S",$E323="T"),1,IF(AND($D323="B",$E323="A"),2,IF(AND($G323="G",$E323="A"),3,IF(AND($G323="G",$E323="D"),4,IF(AND($G323="R",$E323="A"),5,IF(AND($G323="R",$E323="D"),6,IF(AND($G323="C",$E323="A"),7,IF(AND($G323="C",$E323="D"),8,IF(AND($G323="L",$E323="A"),9,IF(AND($G323="L",$E323="D"),10,IF(AND($G323="O",$E323="A"),11,IF(AND($G323="O",$E323="D"),12,IF(AND($G323="V",$E323="A"),13,IF(AND($G323="V",$E323="D"),14,IF(AND($E323="A",$G323="B"),15,0)))))))))))))))</f>
        <v>0</v>
      </c>
      <c r="AF323" s="161">
        <f>IF(AND(D323="B",E323="H"),A323,IF(AND(G323="B",OR(E323="A",E323="D")),A323,0))</f>
        <v>0</v>
      </c>
    </row>
    <row r="324" ht="12.7" customHeight="1">
      <c r="A324" s="143">
        <f>IF($E324="H",-$F324,IF($E324="T",$F324,IF(AND($E324="A",$G324="B"),$F324,IF(AND(E324="D",G324="B"),F324*0.8,0))))</f>
        <v>0</v>
      </c>
      <c r="B324" s="144">
        <f>$B323-$A324</f>
        <v>0</v>
      </c>
      <c r="C324" s="144">
        <f>IF(OR($E324="Z",AND($E324="H",$D324="B")),$F324,IF(AND($D324="B",$E324="Ü"),-$F324,IF($E324="X",$F324*$AD324,IF(AND(E324="D",G324="B"),F324*0.2,IF(AND(D324="S",E324="H"),$F324*H324/100,0)))))</f>
        <v>0</v>
      </c>
      <c r="D324" s="145"/>
      <c r="E324" s="146"/>
      <c r="F324" s="147">
        <f>IF(AND(D324="G",E324="S"),ROUND(SUM($L$6:$L323)*H324/100,-2),IF(AND(D324="R",E324="S"),ROUND(SUM(N$6:N323)*H324/100,-2),IF(AND(D324="C",E324="S"),ROUND(SUM(P$6:P323)*H324/100,-2),IF(AND(D324="L",E324="S"),ROUND(SUM(R$6:R323)*H324/100,-2),IF(AND(D324="O",E324="S"),ROUND(SUM(T$6:T323)*H324/100,-2),IF(AND(D324="V",E324="S"),ROUND(SUM(V$6:V323)*H324/100,-2),IF(AND(D324="G",E324="Z"),ABS(ROUND(SUM(K$6:K323)*H324/100,-2)),IF(AND(D324="R",E324="Z"),ABS(ROUND(SUM(M$6:M323)*H324/100,-2)),IF(AND(D324="C",E324="Z"),ABS(ROUND(SUM(O$6:O323)*H324/100,-2)),IF(AND(D324="L",E324="Z"),ABS(ROUND(SUM(Q$6:Q323)*H324/100,-2)),IF(AND(D324="O",E324="Z"),ABS(ROUND(SUM(S$6:S323)*H324/100,-2)),IF(AND(D324="V",E324="Z"),ABS(ROUND(SUM(U$6:U323)*H324/100,-2)),IF(E324="X",ABS(ROUND(SUM(I$6:I323)*H324/100,-2)),IF(AND(D324="B",E324="H"),80000,0))))))))))))))</f>
        <v>0</v>
      </c>
      <c r="G324" s="148"/>
      <c r="H324" s="149">
        <f>IF(AND(E323="S"),H322,H323)</f>
        <v>5</v>
      </c>
      <c r="I324" s="144">
        <f>IF(AND($D324="S",$E324="H"),-$F324,IF(AND($D324="S",$E324="T"),$F324,0))</f>
        <v>0</v>
      </c>
      <c r="J324" s="150">
        <f>IF(AND($D324="S",OR($E324="Ü",$E324="T",$E324="A",$E324="D")),-$F324,IF(AND($G324="S",$E324="Ü"),$F324,IF(E324="S",$F324,IF(AND(D324="S",E324="H"),$F324*(100-H324)/100,IF(E324="X",-F324,0)))))</f>
        <v>0</v>
      </c>
      <c r="K324" s="151">
        <f>IF(AND($D324="G",$E324="H"),-$F324,IF(AND($D324="G",$E324="T"),$F324,0))</f>
        <v>0</v>
      </c>
      <c r="L324" s="152">
        <f>IF(AND($D324="G",$E324="H"),$F324,IF(AND($D324="G",NOT($E324="H")),-$F324,IF($G324="G",$F324,IF(AND($E324="B",NOT($D324="G")),$F324/($G$1-1),IF($E324="X",$F324*X324,0)))))</f>
        <v>0</v>
      </c>
      <c r="M324" s="153">
        <f>IF(AND($D324="R",$E324="H"),-$F324,IF(AND($D324="R",$E324="T"),$F324,0))</f>
        <v>0</v>
      </c>
      <c r="N324" s="152">
        <f>IF(AND($D324="R",$E324="H"),$F324,IF(AND($D324="R",NOT($E324="H")),-$F324,IF($G324="R",$F324,IF(AND($E324="B",NOT($D324="R")),$F324/($G$1-1),IF($E324="X",$F324*Y324,0)))))</f>
        <v>0</v>
      </c>
      <c r="O324" s="153">
        <f>IF(AND($D324="C",$E324="H"),-$F324,IF(AND($D324="C",$E324="T"),$F324,0))</f>
        <v>0</v>
      </c>
      <c r="P324" s="152">
        <f>IF($G$1&lt;3,0,IF(AND($D324="C",$E324="H"),$F324,IF(AND($D324="C",NOT($E324="H")),-$F324,IF($G324="C",$F324,IF(AND($E324="B",NOT($D324="C")),$F324/($G$1-1),IF($E324="X",$F324*Z324,0))))))</f>
        <v>0</v>
      </c>
      <c r="Q324" s="153">
        <f>IF(AND($D324="L",$E324="H"),-$F324,IF(AND($D324="L",$E324="T"),$F324,0))</f>
        <v>0</v>
      </c>
      <c r="R324" s="152">
        <f>IF($G$1&lt;4,0,IF(AND($D324="L",$E324="H"),$F324,IF(AND($D324="L",NOT($E324="H")),-$F324,IF($G324="L",$F324,IF(AND($E324="B",NOT($D324="L")),$F324/($G$1-1),IF($E324="X",$F324*AA324,0))))))</f>
        <v>0</v>
      </c>
      <c r="S324" s="153">
        <f>IF(AND($D324="O",$E324="H"),-$F324,IF(AND($D324="O",$E324="T"),$F324,0))</f>
        <v>0</v>
      </c>
      <c r="T324" s="152">
        <f>IF($G$1&lt;5,0,IF(AND($D324="O",$E324="H"),$F324,IF(AND($D324="O",NOT($E324="H")),-$F324,IF($G324="O",$F324,IF(AND($E324="B",NOT($D324="O")),$F324/($G$1-1),IF($E324="X",$F324*AB324,0))))))</f>
        <v>0</v>
      </c>
      <c r="U324" s="153">
        <f>IF(AND($D324="V",$E324="H"),-$F324,IF(AND($D324="V",$E324="T"),$F324,0))</f>
        <v>0</v>
      </c>
      <c r="V324" s="152">
        <f>IF($G$1&lt;6,0,IF(AND($D324="V",$E324="H"),$F324,IF(AND($D324="V",NOT($E324="H")),-$F324,IF($G324="V",$F324,IF(AND($E324="B",NOT($D324="V")),$F324/($G$1-1),IF($E324="X",($F324*AC324)-#REF!,0))))))</f>
        <v>0</v>
      </c>
      <c r="W324" s="154">
        <f>IF(AND(D324="S",E324="H"),1,IF(AND(D324="B",E324="H"),2,IF(AND(D324="G",E324="A"),3,IF(AND(D324="G",E324="D"),4,IF(AND(D324="R",E324="A"),5,IF(AND(D324="R",E324="D"),6,IF(AND(D324="C",E324="A"),7,IF(AND(D324="C",E324="D"),8,IF(AND(D324="L",E324="A"),9,IF(AND(D324="L",E324="D"),10,IF(AND(D324="O",E324="A"),11,IF(AND(D324="O",E324="D"),12,IF(AND(D324="V",E324="A"),13,IF(AND(D324="V",E324="D"),14,0))))))))))))))</f>
        <v>0</v>
      </c>
      <c r="X324" s="155">
        <f>IF(NOT(SUMIF($W$6:$W324,1,$I$6:$I324)=0),(SUMIF($W$6:$W324,3,$F$6:$F324)-SUMIF($AE$6:$AE324,3,$F$6:$F324))/ABS(SUMIF($W$6:$W324,1,$I$6:$I324)),0)</f>
        <v>0</v>
      </c>
      <c r="Y324" s="155">
        <f>IF(NOT(SUMIF($W$6:$W324,1,$I$6:$I324)=0),(SUMIF($W$6:$W324,5,$F$6:$F324)-SUMIF($AE$6:$AE324,5,$F$6:$F324))/ABS(SUMIF($W$6:$W324,1,$I$6:$I324)),0)</f>
        <v>0</v>
      </c>
      <c r="Z324" s="155">
        <f>IF(NOT(SUMIF($W$6:$W324,1,$I$6:$I324)=0),(SUMIF($W$6:$W324,7,$F$6:$F324)-SUMIF($AE$6:$AE324,7,$F$6:$F324))/ABS(SUMIF($W$6:$W324,1,$I$6:$I324)),0)</f>
        <v>0</v>
      </c>
      <c r="AA324" s="155">
        <f>IF(NOT(SUMIF($W$6:$W324,1,$I$6:$I324)=0),(SUMIF($W$6:$W324,9,$F$6:$F324)-SUMIF($AE$6:$AE324,9,$F$6:$F324))/ABS(SUMIF($W$6:$W324,1,$I$6:$I324)),0)</f>
        <v>0</v>
      </c>
      <c r="AB324" s="155">
        <f>IF(NOT(SUMIF($W$6:$W324,1,$I$6:$I324)=0),(SUMIF($W$6:$W324,11,$F$6:$F324)-SUMIF($AE$6:$AE324,11,$F$6:$F324))/ABS(SUMIF($W$6:$W324,1,$I$6:$I324)),0)</f>
        <v>0</v>
      </c>
      <c r="AC324" s="155">
        <f>IF(NOT(SUMIF($W$6:$W324,1,$I$6:$I324)=0),(SUMIF($W$6:$W324,13,$F$6:$F324)-SUMIF($AE$6:$AE324,13,$F$6:$F324))/ABS(SUMIF($W$6:$W324,1,$I$6:$I324)),0)</f>
        <v>0</v>
      </c>
      <c r="AD324" s="155">
        <f>IF(SUM($W$6:$W324)+SUM($AE$6:$AE324)=0,0,1-X324-Y324-Z324-AA324-AB324-AC324)</f>
        <v>0</v>
      </c>
      <c r="AE324" s="156">
        <f>IF(AND($D324="S",$E324="T"),1,IF(AND($D324="B",$E324="A"),2,IF(AND($G324="G",$E324="A"),3,IF(AND($G324="G",$E324="D"),4,IF(AND($G324="R",$E324="A"),5,IF(AND($G324="R",$E324="D"),6,IF(AND($G324="C",$E324="A"),7,IF(AND($G324="C",$E324="D"),8,IF(AND($G324="L",$E324="A"),9,IF(AND($G324="L",$E324="D"),10,IF(AND($G324="O",$E324="A"),11,IF(AND($G324="O",$E324="D"),12,IF(AND($G324="V",$E324="A"),13,IF(AND($G324="V",$E324="D"),14,IF(AND($E324="A",$G324="B"),15,0)))))))))))))))</f>
        <v>0</v>
      </c>
      <c r="AF324" s="157">
        <f>IF(AND(D324="B",E324="H"),A324,IF(AND(G324="B",OR(E324="A",E324="D")),A324,0))</f>
        <v>0</v>
      </c>
    </row>
    <row r="325" ht="12.7" customHeight="1">
      <c r="A325" s="143">
        <f>IF($E325="H",-$F325,IF($E325="T",$F325,IF(AND($E325="A",$G325="B"),$F325,IF(AND(E325="D",G325="B"),F325*0.8,0))))</f>
        <v>0</v>
      </c>
      <c r="B325" s="144">
        <f>$B324-$A325</f>
        <v>0</v>
      </c>
      <c r="C325" s="144">
        <f>IF(OR($E325="Z",AND($E325="H",$D325="B")),$F325,IF(AND($D325="B",$E325="Ü"),-$F325,IF($E325="X",$F325*$AD325,IF(AND(E325="D",G325="B"),F325*0.2,IF(AND(D325="S",E325="H"),$F325*H325/100,0)))))</f>
        <v>0</v>
      </c>
      <c r="D325" s="145"/>
      <c r="E325" s="146"/>
      <c r="F325" s="147">
        <f>IF(AND(D325="G",E325="S"),ROUND(SUM($L$6:$L324)*H325/100,-2),IF(AND(D325="R",E325="S"),ROUND(SUM(N$6:N324)*H325/100,-2),IF(AND(D325="C",E325="S"),ROUND(SUM(P$6:P324)*H325/100,-2),IF(AND(D325="L",E325="S"),ROUND(SUM(R$6:R324)*H325/100,-2),IF(AND(D325="O",E325="S"),ROUND(SUM(T$6:T324)*H325/100,-2),IF(AND(D325="V",E325="S"),ROUND(SUM(V$6:V324)*H325/100,-2),IF(AND(D325="G",E325="Z"),ABS(ROUND(SUM(K$6:K324)*H325/100,-2)),IF(AND(D325="R",E325="Z"),ABS(ROUND(SUM(M$6:M324)*H325/100,-2)),IF(AND(D325="C",E325="Z"),ABS(ROUND(SUM(O$6:O324)*H325/100,-2)),IF(AND(D325="L",E325="Z"),ABS(ROUND(SUM(Q$6:Q324)*H325/100,-2)),IF(AND(D325="O",E325="Z"),ABS(ROUND(SUM(S$6:S324)*H325/100,-2)),IF(AND(D325="V",E325="Z"),ABS(ROUND(SUM(U$6:U324)*H325/100,-2)),IF(E325="X",ABS(ROUND(SUM(I$6:I324)*H325/100,-2)),IF(AND(D325="B",E325="H"),80000,0))))))))))))))</f>
        <v>0</v>
      </c>
      <c r="G325" s="148"/>
      <c r="H325" s="149">
        <f>IF(AND(E324="S"),H323,H324)</f>
        <v>5</v>
      </c>
      <c r="I325" s="144">
        <f>IF(AND($D325="S",$E325="H"),-$F325,IF(AND($D325="S",$E325="T"),$F325,0))</f>
        <v>0</v>
      </c>
      <c r="J325" s="150">
        <f>IF(AND($D325="S",OR($E325="Ü",$E325="T",$E325="A",$E325="D")),-$F325,IF(AND($G325="S",$E325="Ü"),$F325,IF(E325="S",$F325,IF(AND(D325="S",E325="H"),$F325*(100-H325)/100,IF(E325="X",-F325,0)))))</f>
        <v>0</v>
      </c>
      <c r="K325" s="151">
        <f>IF(AND($D325="G",$E325="H"),-$F325,IF(AND($D325="G",$E325="T"),$F325,0))</f>
        <v>0</v>
      </c>
      <c r="L325" s="152">
        <f>IF(AND($D325="G",$E325="H"),$F325,IF(AND($D325="G",NOT($E325="H")),-$F325,IF($G325="G",$F325,IF(AND($E325="B",NOT($D325="G")),$F325/($G$1-1),IF($E325="X",$F325*X325,0)))))</f>
        <v>0</v>
      </c>
      <c r="M325" s="153">
        <f>IF(AND($D325="R",$E325="H"),-$F325,IF(AND($D325="R",$E325="T"),$F325,0))</f>
        <v>0</v>
      </c>
      <c r="N325" s="152">
        <f>IF(AND($D325="R",$E325="H"),$F325,IF(AND($D325="R",NOT($E325="H")),-$F325,IF($G325="R",$F325,IF(AND($E325="B",NOT($D325="R")),$F325/($G$1-1),IF($E325="X",$F325*Y325,0)))))</f>
        <v>0</v>
      </c>
      <c r="O325" s="153">
        <f>IF(AND($D325="C",$E325="H"),-$F325,IF(AND($D325="C",$E325="T"),$F325,0))</f>
        <v>0</v>
      </c>
      <c r="P325" s="152">
        <f>IF($G$1&lt;3,0,IF(AND($D325="C",$E325="H"),$F325,IF(AND($D325="C",NOT($E325="H")),-$F325,IF($G325="C",$F325,IF(AND($E325="B",NOT($D325="C")),$F325/($G$1-1),IF($E325="X",$F325*Z325,0))))))</f>
        <v>0</v>
      </c>
      <c r="Q325" s="153">
        <f>IF(AND($D325="L",$E325="H"),-$F325,IF(AND($D325="L",$E325="T"),$F325,0))</f>
        <v>0</v>
      </c>
      <c r="R325" s="152">
        <f>IF($G$1&lt;4,0,IF(AND($D325="L",$E325="H"),$F325,IF(AND($D325="L",NOT($E325="H")),-$F325,IF($G325="L",$F325,IF(AND($E325="B",NOT($D325="L")),$F325/($G$1-1),IF($E325="X",$F325*AA325,0))))))</f>
        <v>0</v>
      </c>
      <c r="S325" s="153">
        <f>IF(AND($D325="O",$E325="H"),-$F325,IF(AND($D325="O",$E325="T"),$F325,0))</f>
        <v>0</v>
      </c>
      <c r="T325" s="152">
        <f>IF($G$1&lt;5,0,IF(AND($D325="O",$E325="H"),$F325,IF(AND($D325="O",NOT($E325="H")),-$F325,IF($G325="O",$F325,IF(AND($E325="B",NOT($D325="O")),$F325/($G$1-1),IF($E325="X",$F325*AB325,0))))))</f>
        <v>0</v>
      </c>
      <c r="U325" s="153">
        <f>IF(AND($D325="V",$E325="H"),-$F325,IF(AND($D325="V",$E325="T"),$F325,0))</f>
        <v>0</v>
      </c>
      <c r="V325" s="152">
        <f>IF($G$1&lt;6,0,IF(AND($D325="V",$E325="H"),$F325,IF(AND($D325="V",NOT($E325="H")),-$F325,IF($G325="V",$F325,IF(AND($E325="B",NOT($D325="V")),$F325/($G$1-1),IF($E325="X",($F325*AC325)-#REF!,0))))))</f>
        <v>0</v>
      </c>
      <c r="W325" s="158">
        <f>IF(AND(D325="S",E325="H"),1,IF(AND(D325="B",E325="H"),2,IF(AND(D325="G",E325="A"),3,IF(AND(D325="G",E325="D"),4,IF(AND(D325="R",E325="A"),5,IF(AND(D325="R",E325="D"),6,IF(AND(D325="C",E325="A"),7,IF(AND(D325="C",E325="D"),8,IF(AND(D325="L",E325="A"),9,IF(AND(D325="L",E325="D"),10,IF(AND(D325="O",E325="A"),11,IF(AND(D325="O",E325="D"),12,IF(AND(D325="V",E325="A"),13,IF(AND(D325="V",E325="D"),14,0))))))))))))))</f>
        <v>0</v>
      </c>
      <c r="X325" s="159">
        <f>IF(NOT(SUMIF($W$6:$W325,1,$I$6:$I325)=0),(SUMIF($W$6:$W325,3,$F$6:$F325)-SUMIF($AE$6:$AE325,3,$F$6:$F325))/ABS(SUMIF($W$6:$W325,1,$I$6:$I325)),0)</f>
        <v>0</v>
      </c>
      <c r="Y325" s="159">
        <f>IF(NOT(SUMIF($W$6:$W325,1,$I$6:$I325)=0),(SUMIF($W$6:$W325,5,$F$6:$F325)-SUMIF($AE$6:$AE325,5,$F$6:$F325))/ABS(SUMIF($W$6:$W325,1,$I$6:$I325)),0)</f>
        <v>0</v>
      </c>
      <c r="Z325" s="159">
        <f>IF(NOT(SUMIF($W$6:$W325,1,$I$6:$I325)=0),(SUMIF($W$6:$W325,7,$F$6:$F325)-SUMIF($AE$6:$AE325,7,$F$6:$F325))/ABS(SUMIF($W$6:$W325,1,$I$6:$I325)),0)</f>
        <v>0</v>
      </c>
      <c r="AA325" s="159">
        <f>IF(NOT(SUMIF($W$6:$W325,1,$I$6:$I325)=0),(SUMIF($W$6:$W325,9,$F$6:$F325)-SUMIF($AE$6:$AE325,9,$F$6:$F325))/ABS(SUMIF($W$6:$W325,1,$I$6:$I325)),0)</f>
        <v>0</v>
      </c>
      <c r="AB325" s="159">
        <f>IF(NOT(SUMIF($W$6:$W325,1,$I$6:$I325)=0),(SUMIF($W$6:$W325,11,$F$6:$F325)-SUMIF($AE$6:$AE325,11,$F$6:$F325))/ABS(SUMIF($W$6:$W325,1,$I$6:$I325)),0)</f>
        <v>0</v>
      </c>
      <c r="AC325" s="159">
        <f>IF(NOT(SUMIF($W$6:$W325,1,$I$6:$I325)=0),(SUMIF($W$6:$W325,13,$F$6:$F325)-SUMIF($AE$6:$AE325,13,$F$6:$F325))/ABS(SUMIF($W$6:$W325,1,$I$6:$I325)),0)</f>
        <v>0</v>
      </c>
      <c r="AD325" s="159">
        <f>IF(SUM($W$6:$W325)+SUM($AE$6:$AE325)=0,0,1-X325-Y325-Z325-AA325-AB325-AC325)</f>
        <v>0</v>
      </c>
      <c r="AE325" s="160">
        <f>IF(AND($D325="S",$E325="T"),1,IF(AND($D325="B",$E325="A"),2,IF(AND($G325="G",$E325="A"),3,IF(AND($G325="G",$E325="D"),4,IF(AND($G325="R",$E325="A"),5,IF(AND($G325="R",$E325="D"),6,IF(AND($G325="C",$E325="A"),7,IF(AND($G325="C",$E325="D"),8,IF(AND($G325="L",$E325="A"),9,IF(AND($G325="L",$E325="D"),10,IF(AND($G325="O",$E325="A"),11,IF(AND($G325="O",$E325="D"),12,IF(AND($G325="V",$E325="A"),13,IF(AND($G325="V",$E325="D"),14,IF(AND($E325="A",$G325="B"),15,0)))))))))))))))</f>
        <v>0</v>
      </c>
      <c r="AF325" s="161">
        <f>IF(AND(D325="B",E325="H"),A325,IF(AND(G325="B",OR(E325="A",E325="D")),A325,0))</f>
        <v>0</v>
      </c>
    </row>
    <row r="326" ht="12.7" customHeight="1">
      <c r="A326" s="143">
        <f>IF($E326="H",-$F326,IF($E326="T",$F326,IF(AND($E326="A",$G326="B"),$F326,IF(AND(E326="D",G326="B"),F326*0.8,0))))</f>
        <v>0</v>
      </c>
      <c r="B326" s="144">
        <f>$B325-$A326</f>
        <v>0</v>
      </c>
      <c r="C326" s="144">
        <f>IF(OR($E326="Z",AND($E326="H",$D326="B")),$F326,IF(AND($D326="B",$E326="Ü"),-$F326,IF($E326="X",$F326*$AD326,IF(AND(E326="D",G326="B"),F326*0.2,IF(AND(D326="S",E326="H"),$F326*H326/100,0)))))</f>
        <v>0</v>
      </c>
      <c r="D326" s="145"/>
      <c r="E326" s="146"/>
      <c r="F326" s="147">
        <f>IF(AND(D326="G",E326="S"),ROUND(SUM($L$6:$L325)*H326/100,-2),IF(AND(D326="R",E326="S"),ROUND(SUM(N$6:N325)*H326/100,-2),IF(AND(D326="C",E326="S"),ROUND(SUM(P$6:P325)*H326/100,-2),IF(AND(D326="L",E326="S"),ROUND(SUM(R$6:R325)*H326/100,-2),IF(AND(D326="O",E326="S"),ROUND(SUM(T$6:T325)*H326/100,-2),IF(AND(D326="V",E326="S"),ROUND(SUM(V$6:V325)*H326/100,-2),IF(AND(D326="G",E326="Z"),ABS(ROUND(SUM(K$6:K325)*H326/100,-2)),IF(AND(D326="R",E326="Z"),ABS(ROUND(SUM(M$6:M325)*H326/100,-2)),IF(AND(D326="C",E326="Z"),ABS(ROUND(SUM(O$6:O325)*H326/100,-2)),IF(AND(D326="L",E326="Z"),ABS(ROUND(SUM(Q$6:Q325)*H326/100,-2)),IF(AND(D326="O",E326="Z"),ABS(ROUND(SUM(S$6:S325)*H326/100,-2)),IF(AND(D326="V",E326="Z"),ABS(ROUND(SUM(U$6:U325)*H326/100,-2)),IF(E326="X",ABS(ROUND(SUM(I$6:I325)*H326/100,-2)),IF(AND(D326="B",E326="H"),80000,0))))))))))))))</f>
        <v>0</v>
      </c>
      <c r="G326" s="148"/>
      <c r="H326" s="149">
        <f>IF(AND(E325="S"),H324,H325)</f>
        <v>5</v>
      </c>
      <c r="I326" s="144">
        <f>IF(AND($D326="S",$E326="H"),-$F326,IF(AND($D326="S",$E326="T"),$F326,0))</f>
        <v>0</v>
      </c>
      <c r="J326" s="150">
        <f>IF(AND($D326="S",OR($E326="Ü",$E326="T",$E326="A",$E326="D")),-$F326,IF(AND($G326="S",$E326="Ü"),$F326,IF(E326="S",$F326,IF(AND(D326="S",E326="H"),$F326*(100-H326)/100,IF(E326="X",-F326,0)))))</f>
        <v>0</v>
      </c>
      <c r="K326" s="151">
        <f>IF(AND($D326="G",$E326="H"),-$F326,IF(AND($D326="G",$E326="T"),$F326,0))</f>
        <v>0</v>
      </c>
      <c r="L326" s="152">
        <f>IF(AND($D326="G",$E326="H"),$F326,IF(AND($D326="G",NOT($E326="H")),-$F326,IF($G326="G",$F326,IF(AND($E326="B",NOT($D326="G")),$F326/($G$1-1),IF($E326="X",$F326*X326,0)))))</f>
        <v>0</v>
      </c>
      <c r="M326" s="153">
        <f>IF(AND($D326="R",$E326="H"),-$F326,IF(AND($D326="R",$E326="T"),$F326,0))</f>
        <v>0</v>
      </c>
      <c r="N326" s="152">
        <f>IF(AND($D326="R",$E326="H"),$F326,IF(AND($D326="R",NOT($E326="H")),-$F326,IF($G326="R",$F326,IF(AND($E326="B",NOT($D326="R")),$F326/($G$1-1),IF($E326="X",$F326*Y326,0)))))</f>
        <v>0</v>
      </c>
      <c r="O326" s="153">
        <f>IF(AND($D326="C",$E326="H"),-$F326,IF(AND($D326="C",$E326="T"),$F326,0))</f>
        <v>0</v>
      </c>
      <c r="P326" s="152">
        <f>IF($G$1&lt;3,0,IF(AND($D326="C",$E326="H"),$F326,IF(AND($D326="C",NOT($E326="H")),-$F326,IF($G326="C",$F326,IF(AND($E326="B",NOT($D326="C")),$F326/($G$1-1),IF($E326="X",$F326*Z326,0))))))</f>
        <v>0</v>
      </c>
      <c r="Q326" s="153">
        <f>IF(AND($D326="L",$E326="H"),-$F326,IF(AND($D326="L",$E326="T"),$F326,0))</f>
        <v>0</v>
      </c>
      <c r="R326" s="152">
        <f>IF($G$1&lt;4,0,IF(AND($D326="L",$E326="H"),$F326,IF(AND($D326="L",NOT($E326="H")),-$F326,IF($G326="L",$F326,IF(AND($E326="B",NOT($D326="L")),$F326/($G$1-1),IF($E326="X",$F326*AA326,0))))))</f>
        <v>0</v>
      </c>
      <c r="S326" s="153">
        <f>IF(AND($D326="O",$E326="H"),-$F326,IF(AND($D326="O",$E326="T"),$F326,0))</f>
        <v>0</v>
      </c>
      <c r="T326" s="152">
        <f>IF($G$1&lt;5,0,IF(AND($D326="O",$E326="H"),$F326,IF(AND($D326="O",NOT($E326="H")),-$F326,IF($G326="O",$F326,IF(AND($E326="B",NOT($D326="O")),$F326/($G$1-1),IF($E326="X",$F326*AB326,0))))))</f>
        <v>0</v>
      </c>
      <c r="U326" s="153">
        <f>IF(AND($D326="V",$E326="H"),-$F326,IF(AND($D326="V",$E326="T"),$F326,0))</f>
        <v>0</v>
      </c>
      <c r="V326" s="152">
        <f>IF($G$1&lt;6,0,IF(AND($D326="V",$E326="H"),$F326,IF(AND($D326="V",NOT($E326="H")),-$F326,IF($G326="V",$F326,IF(AND($E326="B",NOT($D326="V")),$F326/($G$1-1),IF($E326="X",($F326*AC326)-#REF!,0))))))</f>
        <v>0</v>
      </c>
      <c r="W326" s="154">
        <f>IF(AND(D326="S",E326="H"),1,IF(AND(D326="B",E326="H"),2,IF(AND(D326="G",E326="A"),3,IF(AND(D326="G",E326="D"),4,IF(AND(D326="R",E326="A"),5,IF(AND(D326="R",E326="D"),6,IF(AND(D326="C",E326="A"),7,IF(AND(D326="C",E326="D"),8,IF(AND(D326="L",E326="A"),9,IF(AND(D326="L",E326="D"),10,IF(AND(D326="O",E326="A"),11,IF(AND(D326="O",E326="D"),12,IF(AND(D326="V",E326="A"),13,IF(AND(D326="V",E326="D"),14,0))))))))))))))</f>
        <v>0</v>
      </c>
      <c r="X326" s="155">
        <f>IF(NOT(SUMIF($W$6:$W326,1,$I$6:$I326)=0),(SUMIF($W$6:$W326,3,$F$6:$F326)-SUMIF($AE$6:$AE326,3,$F$6:$F326))/ABS(SUMIF($W$6:$W326,1,$I$6:$I326)),0)</f>
        <v>0</v>
      </c>
      <c r="Y326" s="155">
        <f>IF(NOT(SUMIF($W$6:$W326,1,$I$6:$I326)=0),(SUMIF($W$6:$W326,5,$F$6:$F326)-SUMIF($AE$6:$AE326,5,$F$6:$F326))/ABS(SUMIF($W$6:$W326,1,$I$6:$I326)),0)</f>
        <v>0</v>
      </c>
      <c r="Z326" s="155">
        <f>IF(NOT(SUMIF($W$6:$W326,1,$I$6:$I326)=0),(SUMIF($W$6:$W326,7,$F$6:$F326)-SUMIF($AE$6:$AE326,7,$F$6:$F326))/ABS(SUMIF($W$6:$W326,1,$I$6:$I326)),0)</f>
        <v>0</v>
      </c>
      <c r="AA326" s="155">
        <f>IF(NOT(SUMIF($W$6:$W326,1,$I$6:$I326)=0),(SUMIF($W$6:$W326,9,$F$6:$F326)-SUMIF($AE$6:$AE326,9,$F$6:$F326))/ABS(SUMIF($W$6:$W326,1,$I$6:$I326)),0)</f>
        <v>0</v>
      </c>
      <c r="AB326" s="155">
        <f>IF(NOT(SUMIF($W$6:$W326,1,$I$6:$I326)=0),(SUMIF($W$6:$W326,11,$F$6:$F326)-SUMIF($AE$6:$AE326,11,$F$6:$F326))/ABS(SUMIF($W$6:$W326,1,$I$6:$I326)),0)</f>
        <v>0</v>
      </c>
      <c r="AC326" s="155">
        <f>IF(NOT(SUMIF($W$6:$W326,1,$I$6:$I326)=0),(SUMIF($W$6:$W326,13,$F$6:$F326)-SUMIF($AE$6:$AE326,13,$F$6:$F326))/ABS(SUMIF($W$6:$W326,1,$I$6:$I326)),0)</f>
        <v>0</v>
      </c>
      <c r="AD326" s="155">
        <f>IF(SUM($W$6:$W326)+SUM($AE$6:$AE326)=0,0,1-X326-Y326-Z326-AA326-AB326-AC326)</f>
        <v>0</v>
      </c>
      <c r="AE326" s="156">
        <f>IF(AND($D326="S",$E326="T"),1,IF(AND($D326="B",$E326="A"),2,IF(AND($G326="G",$E326="A"),3,IF(AND($G326="G",$E326="D"),4,IF(AND($G326="R",$E326="A"),5,IF(AND($G326="R",$E326="D"),6,IF(AND($G326="C",$E326="A"),7,IF(AND($G326="C",$E326="D"),8,IF(AND($G326="L",$E326="A"),9,IF(AND($G326="L",$E326="D"),10,IF(AND($G326="O",$E326="A"),11,IF(AND($G326="O",$E326="D"),12,IF(AND($G326="V",$E326="A"),13,IF(AND($G326="V",$E326="D"),14,IF(AND($E326="A",$G326="B"),15,0)))))))))))))))</f>
        <v>0</v>
      </c>
      <c r="AF326" s="157">
        <f>IF(AND(D326="B",E326="H"),A326,IF(AND(G326="B",OR(E326="A",E326="D")),A326,0))</f>
        <v>0</v>
      </c>
    </row>
    <row r="327" ht="12.7" customHeight="1">
      <c r="A327" s="143">
        <f>IF($E327="H",-$F327,IF($E327="T",$F327,IF(AND($E327="A",$G327="B"),$F327,IF(AND(E327="D",G327="B"),F327*0.8,0))))</f>
        <v>0</v>
      </c>
      <c r="B327" s="144">
        <f>$B326-$A327</f>
        <v>0</v>
      </c>
      <c r="C327" s="144">
        <f>IF(OR($E327="Z",AND($E327="H",$D327="B")),$F327,IF(AND($D327="B",$E327="Ü"),-$F327,IF($E327="X",$F327*$AD327,IF(AND(E327="D",G327="B"),F327*0.2,IF(AND(D327="S",E327="H"),$F327*H327/100,0)))))</f>
        <v>0</v>
      </c>
      <c r="D327" s="145"/>
      <c r="E327" s="146"/>
      <c r="F327" s="147">
        <f>IF(AND(D327="G",E327="S"),ROUND(SUM($L$6:$L326)*H327/100,-2),IF(AND(D327="R",E327="S"),ROUND(SUM(N$6:N326)*H327/100,-2),IF(AND(D327="C",E327="S"),ROUND(SUM(P$6:P326)*H327/100,-2),IF(AND(D327="L",E327="S"),ROUND(SUM(R$6:R326)*H327/100,-2),IF(AND(D327="O",E327="S"),ROUND(SUM(T$6:T326)*H327/100,-2),IF(AND(D327="V",E327="S"),ROUND(SUM(V$6:V326)*H327/100,-2),IF(AND(D327="G",E327="Z"),ABS(ROUND(SUM(K$6:K326)*H327/100,-2)),IF(AND(D327="R",E327="Z"),ABS(ROUND(SUM(M$6:M326)*H327/100,-2)),IF(AND(D327="C",E327="Z"),ABS(ROUND(SUM(O$6:O326)*H327/100,-2)),IF(AND(D327="L",E327="Z"),ABS(ROUND(SUM(Q$6:Q326)*H327/100,-2)),IF(AND(D327="O",E327="Z"),ABS(ROUND(SUM(S$6:S326)*H327/100,-2)),IF(AND(D327="V",E327="Z"),ABS(ROUND(SUM(U$6:U326)*H327/100,-2)),IF(E327="X",ABS(ROUND(SUM(I$6:I326)*H327/100,-2)),IF(AND(D327="B",E327="H"),80000,0))))))))))))))</f>
        <v>0</v>
      </c>
      <c r="G327" s="148"/>
      <c r="H327" s="149">
        <f>IF(AND(E326="S"),H325,H326)</f>
        <v>5</v>
      </c>
      <c r="I327" s="144">
        <f>IF(AND($D327="S",$E327="H"),-$F327,IF(AND($D327="S",$E327="T"),$F327,0))</f>
        <v>0</v>
      </c>
      <c r="J327" s="150">
        <f>IF(AND($D327="S",OR($E327="Ü",$E327="T",$E327="A",$E327="D")),-$F327,IF(AND($G327="S",$E327="Ü"),$F327,IF(E327="S",$F327,IF(AND(D327="S",E327="H"),$F327*(100-H327)/100,IF(E327="X",-F327,0)))))</f>
        <v>0</v>
      </c>
      <c r="K327" s="151">
        <f>IF(AND($D327="G",$E327="H"),-$F327,IF(AND($D327="G",$E327="T"),$F327,0))</f>
        <v>0</v>
      </c>
      <c r="L327" s="152">
        <f>IF(AND($D327="G",$E327="H"),$F327,IF(AND($D327="G",NOT($E327="H")),-$F327,IF($G327="G",$F327,IF(AND($E327="B",NOT($D327="G")),$F327/($G$1-1),IF($E327="X",$F327*X327,0)))))</f>
        <v>0</v>
      </c>
      <c r="M327" s="153">
        <f>IF(AND($D327="R",$E327="H"),-$F327,IF(AND($D327="R",$E327="T"),$F327,0))</f>
        <v>0</v>
      </c>
      <c r="N327" s="152">
        <f>IF(AND($D327="R",$E327="H"),$F327,IF(AND($D327="R",NOT($E327="H")),-$F327,IF($G327="R",$F327,IF(AND($E327="B",NOT($D327="R")),$F327/($G$1-1),IF($E327="X",$F327*Y327,0)))))</f>
        <v>0</v>
      </c>
      <c r="O327" s="153">
        <f>IF(AND($D327="C",$E327="H"),-$F327,IF(AND($D327="C",$E327="T"),$F327,0))</f>
        <v>0</v>
      </c>
      <c r="P327" s="152">
        <f>IF($G$1&lt;3,0,IF(AND($D327="C",$E327="H"),$F327,IF(AND($D327="C",NOT($E327="H")),-$F327,IF($G327="C",$F327,IF(AND($E327="B",NOT($D327="C")),$F327/($G$1-1),IF($E327="X",$F327*Z327,0))))))</f>
        <v>0</v>
      </c>
      <c r="Q327" s="153">
        <f>IF(AND($D327="L",$E327="H"),-$F327,IF(AND($D327="L",$E327="T"),$F327,0))</f>
        <v>0</v>
      </c>
      <c r="R327" s="152">
        <f>IF($G$1&lt;4,0,IF(AND($D327="L",$E327="H"),$F327,IF(AND($D327="L",NOT($E327="H")),-$F327,IF($G327="L",$F327,IF(AND($E327="B",NOT($D327="L")),$F327/($G$1-1),IF($E327="X",$F327*AA327,0))))))</f>
        <v>0</v>
      </c>
      <c r="S327" s="153">
        <f>IF(AND($D327="O",$E327="H"),-$F327,IF(AND($D327="O",$E327="T"),$F327,0))</f>
        <v>0</v>
      </c>
      <c r="T327" s="152">
        <f>IF($G$1&lt;5,0,IF(AND($D327="O",$E327="H"),$F327,IF(AND($D327="O",NOT($E327="H")),-$F327,IF($G327="O",$F327,IF(AND($E327="B",NOT($D327="O")),$F327/($G$1-1),IF($E327="X",$F327*AB327,0))))))</f>
        <v>0</v>
      </c>
      <c r="U327" s="153">
        <f>IF(AND($D327="V",$E327="H"),-$F327,IF(AND($D327="V",$E327="T"),$F327,0))</f>
        <v>0</v>
      </c>
      <c r="V327" s="152">
        <f>IF($G$1&lt;6,0,IF(AND($D327="V",$E327="H"),$F327,IF(AND($D327="V",NOT($E327="H")),-$F327,IF($G327="V",$F327,IF(AND($E327="B",NOT($D327="V")),$F327/($G$1-1),IF($E327="X",($F327*AC327)-#REF!,0))))))</f>
        <v>0</v>
      </c>
      <c r="W327" s="158">
        <f>IF(AND(D327="S",E327="H"),1,IF(AND(D327="B",E327="H"),2,IF(AND(D327="G",E327="A"),3,IF(AND(D327="G",E327="D"),4,IF(AND(D327="R",E327="A"),5,IF(AND(D327="R",E327="D"),6,IF(AND(D327="C",E327="A"),7,IF(AND(D327="C",E327="D"),8,IF(AND(D327="L",E327="A"),9,IF(AND(D327="L",E327="D"),10,IF(AND(D327="O",E327="A"),11,IF(AND(D327="O",E327="D"),12,IF(AND(D327="V",E327="A"),13,IF(AND(D327="V",E327="D"),14,0))))))))))))))</f>
        <v>0</v>
      </c>
      <c r="X327" s="159">
        <f>IF(NOT(SUMIF($W$6:$W327,1,$I$6:$I327)=0),(SUMIF($W$6:$W327,3,$F$6:$F327)-SUMIF($AE$6:$AE327,3,$F$6:$F327))/ABS(SUMIF($W$6:$W327,1,$I$6:$I327)),0)</f>
        <v>0</v>
      </c>
      <c r="Y327" s="159">
        <f>IF(NOT(SUMIF($W$6:$W327,1,$I$6:$I327)=0),(SUMIF($W$6:$W327,5,$F$6:$F327)-SUMIF($AE$6:$AE327,5,$F$6:$F327))/ABS(SUMIF($W$6:$W327,1,$I$6:$I327)),0)</f>
        <v>0</v>
      </c>
      <c r="Z327" s="159">
        <f>IF(NOT(SUMIF($W$6:$W327,1,$I$6:$I327)=0),(SUMIF($W$6:$W327,7,$F$6:$F327)-SUMIF($AE$6:$AE327,7,$F$6:$F327))/ABS(SUMIF($W$6:$W327,1,$I$6:$I327)),0)</f>
        <v>0</v>
      </c>
      <c r="AA327" s="159">
        <f>IF(NOT(SUMIF($W$6:$W327,1,$I$6:$I327)=0),(SUMIF($W$6:$W327,9,$F$6:$F327)-SUMIF($AE$6:$AE327,9,$F$6:$F327))/ABS(SUMIF($W$6:$W327,1,$I$6:$I327)),0)</f>
        <v>0</v>
      </c>
      <c r="AB327" s="159">
        <f>IF(NOT(SUMIF($W$6:$W327,1,$I$6:$I327)=0),(SUMIF($W$6:$W327,11,$F$6:$F327)-SUMIF($AE$6:$AE327,11,$F$6:$F327))/ABS(SUMIF($W$6:$W327,1,$I$6:$I327)),0)</f>
        <v>0</v>
      </c>
      <c r="AC327" s="159">
        <f>IF(NOT(SUMIF($W$6:$W327,1,$I$6:$I327)=0),(SUMIF($W$6:$W327,13,$F$6:$F327)-SUMIF($AE$6:$AE327,13,$F$6:$F327))/ABS(SUMIF($W$6:$W327,1,$I$6:$I327)),0)</f>
        <v>0</v>
      </c>
      <c r="AD327" s="159">
        <f>IF(SUM($W$6:$W327)+SUM($AE$6:$AE327)=0,0,1-X327-Y327-Z327-AA327-AB327-AC327)</f>
        <v>0</v>
      </c>
      <c r="AE327" s="160">
        <f>IF(AND($D327="S",$E327="T"),1,IF(AND($D327="B",$E327="A"),2,IF(AND($G327="G",$E327="A"),3,IF(AND($G327="G",$E327="D"),4,IF(AND($G327="R",$E327="A"),5,IF(AND($G327="R",$E327="D"),6,IF(AND($G327="C",$E327="A"),7,IF(AND($G327="C",$E327="D"),8,IF(AND($G327="L",$E327="A"),9,IF(AND($G327="L",$E327="D"),10,IF(AND($G327="O",$E327="A"),11,IF(AND($G327="O",$E327="D"),12,IF(AND($G327="V",$E327="A"),13,IF(AND($G327="V",$E327="D"),14,IF(AND($E327="A",$G327="B"),15,0)))))))))))))))</f>
        <v>0</v>
      </c>
      <c r="AF327" s="161">
        <f>IF(AND(D327="B",E327="H"),A327,IF(AND(G327="B",OR(E327="A",E327="D")),A327,0))</f>
        <v>0</v>
      </c>
    </row>
    <row r="328" ht="12.7" customHeight="1">
      <c r="A328" s="143">
        <f>IF($E328="H",-$F328,IF($E328="T",$F328,IF(AND($E328="A",$G328="B"),$F328,IF(AND(E328="D",G328="B"),F328*0.8,0))))</f>
        <v>0</v>
      </c>
      <c r="B328" s="144">
        <f>$B327-$A328</f>
        <v>0</v>
      </c>
      <c r="C328" s="144">
        <f>IF(OR($E328="Z",AND($E328="H",$D328="B")),$F328,IF(AND($D328="B",$E328="Ü"),-$F328,IF($E328="X",$F328*$AD328,IF(AND(E328="D",G328="B"),F328*0.2,IF(AND(D328="S",E328="H"),$F328*H328/100,0)))))</f>
        <v>0</v>
      </c>
      <c r="D328" s="145"/>
      <c r="E328" s="146"/>
      <c r="F328" s="147">
        <f>IF(AND(D328="G",E328="S"),ROUND(SUM($L$6:$L327)*H328/100,-2),IF(AND(D328="R",E328="S"),ROUND(SUM(N$6:N327)*H328/100,-2),IF(AND(D328="C",E328="S"),ROUND(SUM(P$6:P327)*H328/100,-2),IF(AND(D328="L",E328="S"),ROUND(SUM(R$6:R327)*H328/100,-2),IF(AND(D328="O",E328="S"),ROUND(SUM(T$6:T327)*H328/100,-2),IF(AND(D328="V",E328="S"),ROUND(SUM(V$6:V327)*H328/100,-2),IF(AND(D328="G",E328="Z"),ABS(ROUND(SUM(K$6:K327)*H328/100,-2)),IF(AND(D328="R",E328="Z"),ABS(ROUND(SUM(M$6:M327)*H328/100,-2)),IF(AND(D328="C",E328="Z"),ABS(ROUND(SUM(O$6:O327)*H328/100,-2)),IF(AND(D328="L",E328="Z"),ABS(ROUND(SUM(Q$6:Q327)*H328/100,-2)),IF(AND(D328="O",E328="Z"),ABS(ROUND(SUM(S$6:S327)*H328/100,-2)),IF(AND(D328="V",E328="Z"),ABS(ROUND(SUM(U$6:U327)*H328/100,-2)),IF(E328="X",ABS(ROUND(SUM(I$6:I327)*H328/100,-2)),IF(AND(D328="B",E328="H"),80000,0))))))))))))))</f>
        <v>0</v>
      </c>
      <c r="G328" s="148"/>
      <c r="H328" s="149">
        <f>IF(AND(E327="S"),H326,H327)</f>
        <v>5</v>
      </c>
      <c r="I328" s="144">
        <f>IF(AND($D328="S",$E328="H"),-$F328,IF(AND($D328="S",$E328="T"),$F328,0))</f>
        <v>0</v>
      </c>
      <c r="J328" s="150">
        <f>IF(AND($D328="S",OR($E328="Ü",$E328="T",$E328="A",$E328="D")),-$F328,IF(AND($G328="S",$E328="Ü"),$F328,IF(E328="S",$F328,IF(AND(D328="S",E328="H"),$F328*(100-H328)/100,IF(E328="X",-F328,0)))))</f>
        <v>0</v>
      </c>
      <c r="K328" s="151">
        <f>IF(AND($D328="G",$E328="H"),-$F328,IF(AND($D328="G",$E328="T"),$F328,0))</f>
        <v>0</v>
      </c>
      <c r="L328" s="152">
        <f>IF(AND($D328="G",$E328="H"),$F328,IF(AND($D328="G",NOT($E328="H")),-$F328,IF($G328="G",$F328,IF(AND($E328="B",NOT($D328="G")),$F328/($G$1-1),IF($E328="X",$F328*X328,0)))))</f>
        <v>0</v>
      </c>
      <c r="M328" s="153">
        <f>IF(AND($D328="R",$E328="H"),-$F328,IF(AND($D328="R",$E328="T"),$F328,0))</f>
        <v>0</v>
      </c>
      <c r="N328" s="152">
        <f>IF(AND($D328="R",$E328="H"),$F328,IF(AND($D328="R",NOT($E328="H")),-$F328,IF($G328="R",$F328,IF(AND($E328="B",NOT($D328="R")),$F328/($G$1-1),IF($E328="X",$F328*Y328,0)))))</f>
        <v>0</v>
      </c>
      <c r="O328" s="153">
        <f>IF(AND($D328="C",$E328="H"),-$F328,IF(AND($D328="C",$E328="T"),$F328,0))</f>
        <v>0</v>
      </c>
      <c r="P328" s="152">
        <f>IF($G$1&lt;3,0,IF(AND($D328="C",$E328="H"),$F328,IF(AND($D328="C",NOT($E328="H")),-$F328,IF($G328="C",$F328,IF(AND($E328="B",NOT($D328="C")),$F328/($G$1-1),IF($E328="X",$F328*Z328,0))))))</f>
        <v>0</v>
      </c>
      <c r="Q328" s="153">
        <f>IF(AND($D328="L",$E328="H"),-$F328,IF(AND($D328="L",$E328="T"),$F328,0))</f>
        <v>0</v>
      </c>
      <c r="R328" s="152">
        <f>IF($G$1&lt;4,0,IF(AND($D328="L",$E328="H"),$F328,IF(AND($D328="L",NOT($E328="H")),-$F328,IF($G328="L",$F328,IF(AND($E328="B",NOT($D328="L")),$F328/($G$1-1),IF($E328="X",$F328*AA328,0))))))</f>
        <v>0</v>
      </c>
      <c r="S328" s="153">
        <f>IF(AND($D328="O",$E328="H"),-$F328,IF(AND($D328="O",$E328="T"),$F328,0))</f>
        <v>0</v>
      </c>
      <c r="T328" s="152">
        <f>IF($G$1&lt;5,0,IF(AND($D328="O",$E328="H"),$F328,IF(AND($D328="O",NOT($E328="H")),-$F328,IF($G328="O",$F328,IF(AND($E328="B",NOT($D328="O")),$F328/($G$1-1),IF($E328="X",$F328*AB328,0))))))</f>
        <v>0</v>
      </c>
      <c r="U328" s="153">
        <f>IF(AND($D328="V",$E328="H"),-$F328,IF(AND($D328="V",$E328="T"),$F328,0))</f>
        <v>0</v>
      </c>
      <c r="V328" s="152">
        <f>IF($G$1&lt;6,0,IF(AND($D328="V",$E328="H"),$F328,IF(AND($D328="V",NOT($E328="H")),-$F328,IF($G328="V",$F328,IF(AND($E328="B",NOT($D328="V")),$F328/($G$1-1),IF($E328="X",($F328*AC328)-#REF!,0))))))</f>
        <v>0</v>
      </c>
      <c r="W328" s="154">
        <f>IF(AND(D328="S",E328="H"),1,IF(AND(D328="B",E328="H"),2,IF(AND(D328="G",E328="A"),3,IF(AND(D328="G",E328="D"),4,IF(AND(D328="R",E328="A"),5,IF(AND(D328="R",E328="D"),6,IF(AND(D328="C",E328="A"),7,IF(AND(D328="C",E328="D"),8,IF(AND(D328="L",E328="A"),9,IF(AND(D328="L",E328="D"),10,IF(AND(D328="O",E328="A"),11,IF(AND(D328="O",E328="D"),12,IF(AND(D328="V",E328="A"),13,IF(AND(D328="V",E328="D"),14,0))))))))))))))</f>
        <v>0</v>
      </c>
      <c r="X328" s="155">
        <f>IF(NOT(SUMIF($W$6:$W328,1,$I$6:$I328)=0),(SUMIF($W$6:$W328,3,$F$6:$F328)-SUMIF($AE$6:$AE328,3,$F$6:$F328))/ABS(SUMIF($W$6:$W328,1,$I$6:$I328)),0)</f>
        <v>0</v>
      </c>
      <c r="Y328" s="155">
        <f>IF(NOT(SUMIF($W$6:$W328,1,$I$6:$I328)=0),(SUMIF($W$6:$W328,5,$F$6:$F328)-SUMIF($AE$6:$AE328,5,$F$6:$F328))/ABS(SUMIF($W$6:$W328,1,$I$6:$I328)),0)</f>
        <v>0</v>
      </c>
      <c r="Z328" s="155">
        <f>IF(NOT(SUMIF($W$6:$W328,1,$I$6:$I328)=0),(SUMIF($W$6:$W328,7,$F$6:$F328)-SUMIF($AE$6:$AE328,7,$F$6:$F328))/ABS(SUMIF($W$6:$W328,1,$I$6:$I328)),0)</f>
        <v>0</v>
      </c>
      <c r="AA328" s="155">
        <f>IF(NOT(SUMIF($W$6:$W328,1,$I$6:$I328)=0),(SUMIF($W$6:$W328,9,$F$6:$F328)-SUMIF($AE$6:$AE328,9,$F$6:$F328))/ABS(SUMIF($W$6:$W328,1,$I$6:$I328)),0)</f>
        <v>0</v>
      </c>
      <c r="AB328" s="155">
        <f>IF(NOT(SUMIF($W$6:$W328,1,$I$6:$I328)=0),(SUMIF($W$6:$W328,11,$F$6:$F328)-SUMIF($AE$6:$AE328,11,$F$6:$F328))/ABS(SUMIF($W$6:$W328,1,$I$6:$I328)),0)</f>
        <v>0</v>
      </c>
      <c r="AC328" s="155">
        <f>IF(NOT(SUMIF($W$6:$W328,1,$I$6:$I328)=0),(SUMIF($W$6:$W328,13,$F$6:$F328)-SUMIF($AE$6:$AE328,13,$F$6:$F328))/ABS(SUMIF($W$6:$W328,1,$I$6:$I328)),0)</f>
        <v>0</v>
      </c>
      <c r="AD328" s="155">
        <f>IF(SUM($W$6:$W328)+SUM($AE$6:$AE328)=0,0,1-X328-Y328-Z328-AA328-AB328-AC328)</f>
        <v>0</v>
      </c>
      <c r="AE328" s="156">
        <f>IF(AND($D328="S",$E328="T"),1,IF(AND($D328="B",$E328="A"),2,IF(AND($G328="G",$E328="A"),3,IF(AND($G328="G",$E328="D"),4,IF(AND($G328="R",$E328="A"),5,IF(AND($G328="R",$E328="D"),6,IF(AND($G328="C",$E328="A"),7,IF(AND($G328="C",$E328="D"),8,IF(AND($G328="L",$E328="A"),9,IF(AND($G328="L",$E328="D"),10,IF(AND($G328="O",$E328="A"),11,IF(AND($G328="O",$E328="D"),12,IF(AND($G328="V",$E328="A"),13,IF(AND($G328="V",$E328="D"),14,IF(AND($E328="A",$G328="B"),15,0)))))))))))))))</f>
        <v>0</v>
      </c>
      <c r="AF328" s="157">
        <f>IF(AND(D328="B",E328="H"),A328,IF(AND(G328="B",OR(E328="A",E328="D")),A328,0))</f>
        <v>0</v>
      </c>
    </row>
    <row r="329" ht="12.7" customHeight="1">
      <c r="A329" s="143">
        <f>IF($E329="H",-$F329,IF($E329="T",$F329,IF(AND($E329="A",$G329="B"),$F329,IF(AND(E329="D",G329="B"),F329*0.8,0))))</f>
        <v>0</v>
      </c>
      <c r="B329" s="144">
        <f>$B328-$A329</f>
        <v>0</v>
      </c>
      <c r="C329" s="144">
        <f>IF(OR($E329="Z",AND($E329="H",$D329="B")),$F329,IF(AND($D329="B",$E329="Ü"),-$F329,IF($E329="X",$F329*$AD329,IF(AND(E329="D",G329="B"),F329*0.2,IF(AND(D329="S",E329="H"),$F329*H329/100,0)))))</f>
        <v>0</v>
      </c>
      <c r="D329" s="145"/>
      <c r="E329" s="146"/>
      <c r="F329" s="147">
        <f>IF(AND(D329="G",E329="S"),ROUND(SUM($L$6:$L328)*H329/100,-2),IF(AND(D329="R",E329="S"),ROUND(SUM(N$6:N328)*H329/100,-2),IF(AND(D329="C",E329="S"),ROUND(SUM(P$6:P328)*H329/100,-2),IF(AND(D329="L",E329="S"),ROUND(SUM(R$6:R328)*H329/100,-2),IF(AND(D329="O",E329="S"),ROUND(SUM(T$6:T328)*H329/100,-2),IF(AND(D329="V",E329="S"),ROUND(SUM(V$6:V328)*H329/100,-2),IF(AND(D329="G",E329="Z"),ABS(ROUND(SUM(K$6:K328)*H329/100,-2)),IF(AND(D329="R",E329="Z"),ABS(ROUND(SUM(M$6:M328)*H329/100,-2)),IF(AND(D329="C",E329="Z"),ABS(ROUND(SUM(O$6:O328)*H329/100,-2)),IF(AND(D329="L",E329="Z"),ABS(ROUND(SUM(Q$6:Q328)*H329/100,-2)),IF(AND(D329="O",E329="Z"),ABS(ROUND(SUM(S$6:S328)*H329/100,-2)),IF(AND(D329="V",E329="Z"),ABS(ROUND(SUM(U$6:U328)*H329/100,-2)),IF(E329="X",ABS(ROUND(SUM(I$6:I328)*H329/100,-2)),IF(AND(D329="B",E329="H"),80000,0))))))))))))))</f>
        <v>0</v>
      </c>
      <c r="G329" s="148"/>
      <c r="H329" s="149">
        <f>IF(AND(E328="S"),H327,H328)</f>
        <v>5</v>
      </c>
      <c r="I329" s="144">
        <f>IF(AND($D329="S",$E329="H"),-$F329,IF(AND($D329="S",$E329="T"),$F329,0))</f>
        <v>0</v>
      </c>
      <c r="J329" s="150">
        <f>IF(AND($D329="S",OR($E329="Ü",$E329="T",$E329="A",$E329="D")),-$F329,IF(AND($G329="S",$E329="Ü"),$F329,IF(E329="S",$F329,IF(AND(D329="S",E329="H"),$F329*(100-H329)/100,IF(E329="X",-F329,0)))))</f>
        <v>0</v>
      </c>
      <c r="K329" s="151">
        <f>IF(AND($D329="G",$E329="H"),-$F329,IF(AND($D329="G",$E329="T"),$F329,0))</f>
        <v>0</v>
      </c>
      <c r="L329" s="152">
        <f>IF(AND($D329="G",$E329="H"),$F329,IF(AND($D329="G",NOT($E329="H")),-$F329,IF($G329="G",$F329,IF(AND($E329="B",NOT($D329="G")),$F329/($G$1-1),IF($E329="X",$F329*X329,0)))))</f>
        <v>0</v>
      </c>
      <c r="M329" s="153">
        <f>IF(AND($D329="R",$E329="H"),-$F329,IF(AND($D329="R",$E329="T"),$F329,0))</f>
        <v>0</v>
      </c>
      <c r="N329" s="152">
        <f>IF(AND($D329="R",$E329="H"),$F329,IF(AND($D329="R",NOT($E329="H")),-$F329,IF($G329="R",$F329,IF(AND($E329="B",NOT($D329="R")),$F329/($G$1-1),IF($E329="X",$F329*Y329,0)))))</f>
        <v>0</v>
      </c>
      <c r="O329" s="153">
        <f>IF(AND($D329="C",$E329="H"),-$F329,IF(AND($D329="C",$E329="T"),$F329,0))</f>
        <v>0</v>
      </c>
      <c r="P329" s="152">
        <f>IF($G$1&lt;3,0,IF(AND($D329="C",$E329="H"),$F329,IF(AND($D329="C",NOT($E329="H")),-$F329,IF($G329="C",$F329,IF(AND($E329="B",NOT($D329="C")),$F329/($G$1-1),IF($E329="X",$F329*Z329,0))))))</f>
        <v>0</v>
      </c>
      <c r="Q329" s="153">
        <f>IF(AND($D329="L",$E329="H"),-$F329,IF(AND($D329="L",$E329="T"),$F329,0))</f>
        <v>0</v>
      </c>
      <c r="R329" s="152">
        <f>IF($G$1&lt;4,0,IF(AND($D329="L",$E329="H"),$F329,IF(AND($D329="L",NOT($E329="H")),-$F329,IF($G329="L",$F329,IF(AND($E329="B",NOT($D329="L")),$F329/($G$1-1),IF($E329="X",$F329*AA329,0))))))</f>
        <v>0</v>
      </c>
      <c r="S329" s="153">
        <f>IF(AND($D329="O",$E329="H"),-$F329,IF(AND($D329="O",$E329="T"),$F329,0))</f>
        <v>0</v>
      </c>
      <c r="T329" s="152">
        <f>IF($G$1&lt;5,0,IF(AND($D329="O",$E329="H"),$F329,IF(AND($D329="O",NOT($E329="H")),-$F329,IF($G329="O",$F329,IF(AND($E329="B",NOT($D329="O")),$F329/($G$1-1),IF($E329="X",$F329*AB329,0))))))</f>
        <v>0</v>
      </c>
      <c r="U329" s="153">
        <f>IF(AND($D329="V",$E329="H"),-$F329,IF(AND($D329="V",$E329="T"),$F329,0))</f>
        <v>0</v>
      </c>
      <c r="V329" s="152">
        <f>IF($G$1&lt;6,0,IF(AND($D329="V",$E329="H"),$F329,IF(AND($D329="V",NOT($E329="H")),-$F329,IF($G329="V",$F329,IF(AND($E329="B",NOT($D329="V")),$F329/($G$1-1),IF($E329="X",($F329*AC329)-#REF!,0))))))</f>
        <v>0</v>
      </c>
      <c r="W329" s="158">
        <f>IF(AND(D329="S",E329="H"),1,IF(AND(D329="B",E329="H"),2,IF(AND(D329="G",E329="A"),3,IF(AND(D329="G",E329="D"),4,IF(AND(D329="R",E329="A"),5,IF(AND(D329="R",E329="D"),6,IF(AND(D329="C",E329="A"),7,IF(AND(D329="C",E329="D"),8,IF(AND(D329="L",E329="A"),9,IF(AND(D329="L",E329="D"),10,IF(AND(D329="O",E329="A"),11,IF(AND(D329="O",E329="D"),12,IF(AND(D329="V",E329="A"),13,IF(AND(D329="V",E329="D"),14,0))))))))))))))</f>
        <v>0</v>
      </c>
      <c r="X329" s="159">
        <f>IF(NOT(SUMIF($W$6:$W329,1,$I$6:$I329)=0),(SUMIF($W$6:$W329,3,$F$6:$F329)-SUMIF($AE$6:$AE329,3,$F$6:$F329))/ABS(SUMIF($W$6:$W329,1,$I$6:$I329)),0)</f>
        <v>0</v>
      </c>
      <c r="Y329" s="159">
        <f>IF(NOT(SUMIF($W$6:$W329,1,$I$6:$I329)=0),(SUMIF($W$6:$W329,5,$F$6:$F329)-SUMIF($AE$6:$AE329,5,$F$6:$F329))/ABS(SUMIF($W$6:$W329,1,$I$6:$I329)),0)</f>
        <v>0</v>
      </c>
      <c r="Z329" s="159">
        <f>IF(NOT(SUMIF($W$6:$W329,1,$I$6:$I329)=0),(SUMIF($W$6:$W329,7,$F$6:$F329)-SUMIF($AE$6:$AE329,7,$F$6:$F329))/ABS(SUMIF($W$6:$W329,1,$I$6:$I329)),0)</f>
        <v>0</v>
      </c>
      <c r="AA329" s="159">
        <f>IF(NOT(SUMIF($W$6:$W329,1,$I$6:$I329)=0),(SUMIF($W$6:$W329,9,$F$6:$F329)-SUMIF($AE$6:$AE329,9,$F$6:$F329))/ABS(SUMIF($W$6:$W329,1,$I$6:$I329)),0)</f>
        <v>0</v>
      </c>
      <c r="AB329" s="159">
        <f>IF(NOT(SUMIF($W$6:$W329,1,$I$6:$I329)=0),(SUMIF($W$6:$W329,11,$F$6:$F329)-SUMIF($AE$6:$AE329,11,$F$6:$F329))/ABS(SUMIF($W$6:$W329,1,$I$6:$I329)),0)</f>
        <v>0</v>
      </c>
      <c r="AC329" s="159">
        <f>IF(NOT(SUMIF($W$6:$W329,1,$I$6:$I329)=0),(SUMIF($W$6:$W329,13,$F$6:$F329)-SUMIF($AE$6:$AE329,13,$F$6:$F329))/ABS(SUMIF($W$6:$W329,1,$I$6:$I329)),0)</f>
        <v>0</v>
      </c>
      <c r="AD329" s="159">
        <f>IF(SUM($W$6:$W329)+SUM($AE$6:$AE329)=0,0,1-X329-Y329-Z329-AA329-AB329-AC329)</f>
        <v>0</v>
      </c>
      <c r="AE329" s="160">
        <f>IF(AND($D329="S",$E329="T"),1,IF(AND($D329="B",$E329="A"),2,IF(AND($G329="G",$E329="A"),3,IF(AND($G329="G",$E329="D"),4,IF(AND($G329="R",$E329="A"),5,IF(AND($G329="R",$E329="D"),6,IF(AND($G329="C",$E329="A"),7,IF(AND($G329="C",$E329="D"),8,IF(AND($G329="L",$E329="A"),9,IF(AND($G329="L",$E329="D"),10,IF(AND($G329="O",$E329="A"),11,IF(AND($G329="O",$E329="D"),12,IF(AND($G329="V",$E329="A"),13,IF(AND($G329="V",$E329="D"),14,IF(AND($E329="A",$G329="B"),15,0)))))))))))))))</f>
        <v>0</v>
      </c>
      <c r="AF329" s="161">
        <f>IF(AND(D329="B",E329="H"),A329,IF(AND(G329="B",OR(E329="A",E329="D")),A329,0))</f>
        <v>0</v>
      </c>
    </row>
    <row r="330" ht="12.7" customHeight="1">
      <c r="A330" s="143">
        <f>IF($E330="H",-$F330,IF($E330="T",$F330,IF(AND($E330="A",$G330="B"),$F330,IF(AND(E330="D",G330="B"),F330*0.8,0))))</f>
        <v>0</v>
      </c>
      <c r="B330" s="144">
        <f>$B329-$A330</f>
        <v>0</v>
      </c>
      <c r="C330" s="144">
        <f>IF(OR($E330="Z",AND($E330="H",$D330="B")),$F330,IF(AND($D330="B",$E330="Ü"),-$F330,IF($E330="X",$F330*$AD330,IF(AND(E330="D",G330="B"),F330*0.2,IF(AND(D330="S",E330="H"),$F330*H330/100,0)))))</f>
        <v>0</v>
      </c>
      <c r="D330" s="145"/>
      <c r="E330" s="146"/>
      <c r="F330" s="147">
        <f>IF(AND(D330="G",E330="S"),ROUND(SUM($L$6:$L329)*H330/100,-2),IF(AND(D330="R",E330="S"),ROUND(SUM(N$6:N329)*H330/100,-2),IF(AND(D330="C",E330="S"),ROUND(SUM(P$6:P329)*H330/100,-2),IF(AND(D330="L",E330="S"),ROUND(SUM(R$6:R329)*H330/100,-2),IF(AND(D330="O",E330="S"),ROUND(SUM(T$6:T329)*H330/100,-2),IF(AND(D330="V",E330="S"),ROUND(SUM(V$6:V329)*H330/100,-2),IF(AND(D330="G",E330="Z"),ABS(ROUND(SUM(K$6:K329)*H330/100,-2)),IF(AND(D330="R",E330="Z"),ABS(ROUND(SUM(M$6:M329)*H330/100,-2)),IF(AND(D330="C",E330="Z"),ABS(ROUND(SUM(O$6:O329)*H330/100,-2)),IF(AND(D330="L",E330="Z"),ABS(ROUND(SUM(Q$6:Q329)*H330/100,-2)),IF(AND(D330="O",E330="Z"),ABS(ROUND(SUM(S$6:S329)*H330/100,-2)),IF(AND(D330="V",E330="Z"),ABS(ROUND(SUM(U$6:U329)*H330/100,-2)),IF(E330="X",ABS(ROUND(SUM(I$6:I329)*H330/100,-2)),IF(AND(D330="B",E330="H"),80000,0))))))))))))))</f>
        <v>0</v>
      </c>
      <c r="G330" s="148"/>
      <c r="H330" s="149">
        <f>IF(AND(E329="S"),H328,H329)</f>
        <v>5</v>
      </c>
      <c r="I330" s="144">
        <f>IF(AND($D330="S",$E330="H"),-$F330,IF(AND($D330="S",$E330="T"),$F330,0))</f>
        <v>0</v>
      </c>
      <c r="J330" s="150">
        <f>IF(AND($D330="S",OR($E330="Ü",$E330="T",$E330="A",$E330="D")),-$F330,IF(AND($G330="S",$E330="Ü"),$F330,IF(E330="S",$F330,IF(AND(D330="S",E330="H"),$F330*(100-H330)/100,IF(E330="X",-F330,0)))))</f>
        <v>0</v>
      </c>
      <c r="K330" s="151">
        <f>IF(AND($D330="G",$E330="H"),-$F330,IF(AND($D330="G",$E330="T"),$F330,0))</f>
        <v>0</v>
      </c>
      <c r="L330" s="152">
        <f>IF(AND($D330="G",$E330="H"),$F330,IF(AND($D330="G",NOT($E330="H")),-$F330,IF($G330="G",$F330,IF(AND($E330="B",NOT($D330="G")),$F330/($G$1-1),IF($E330="X",$F330*X330,0)))))</f>
        <v>0</v>
      </c>
      <c r="M330" s="153">
        <f>IF(AND($D330="R",$E330="H"),-$F330,IF(AND($D330="R",$E330="T"),$F330,0))</f>
        <v>0</v>
      </c>
      <c r="N330" s="152">
        <f>IF(AND($D330="R",$E330="H"),$F330,IF(AND($D330="R",NOT($E330="H")),-$F330,IF($G330="R",$F330,IF(AND($E330="B",NOT($D330="R")),$F330/($G$1-1),IF($E330="X",$F330*Y330,0)))))</f>
        <v>0</v>
      </c>
      <c r="O330" s="153">
        <f>IF(AND($D330="C",$E330="H"),-$F330,IF(AND($D330="C",$E330="T"),$F330,0))</f>
        <v>0</v>
      </c>
      <c r="P330" s="152">
        <f>IF($G$1&lt;3,0,IF(AND($D330="C",$E330="H"),$F330,IF(AND($D330="C",NOT($E330="H")),-$F330,IF($G330="C",$F330,IF(AND($E330="B",NOT($D330="C")),$F330/($G$1-1),IF($E330="X",$F330*Z330,0))))))</f>
        <v>0</v>
      </c>
      <c r="Q330" s="153">
        <f>IF(AND($D330="L",$E330="H"),-$F330,IF(AND($D330="L",$E330="T"),$F330,0))</f>
        <v>0</v>
      </c>
      <c r="R330" s="152">
        <f>IF($G$1&lt;4,0,IF(AND($D330="L",$E330="H"),$F330,IF(AND($D330="L",NOT($E330="H")),-$F330,IF($G330="L",$F330,IF(AND($E330="B",NOT($D330="L")),$F330/($G$1-1),IF($E330="X",$F330*AA330,0))))))</f>
        <v>0</v>
      </c>
      <c r="S330" s="153">
        <f>IF(AND($D330="O",$E330="H"),-$F330,IF(AND($D330="O",$E330="T"),$F330,0))</f>
        <v>0</v>
      </c>
      <c r="T330" s="152">
        <f>IF($G$1&lt;5,0,IF(AND($D330="O",$E330="H"),$F330,IF(AND($D330="O",NOT($E330="H")),-$F330,IF($G330="O",$F330,IF(AND($E330="B",NOT($D330="O")),$F330/($G$1-1),IF($E330="X",$F330*AB330,0))))))</f>
        <v>0</v>
      </c>
      <c r="U330" s="153">
        <f>IF(AND($D330="V",$E330="H"),-$F330,IF(AND($D330="V",$E330="T"),$F330,0))</f>
        <v>0</v>
      </c>
      <c r="V330" s="152">
        <f>IF($G$1&lt;6,0,IF(AND($D330="V",$E330="H"),$F330,IF(AND($D330="V",NOT($E330="H")),-$F330,IF($G330="V",$F330,IF(AND($E330="B",NOT($D330="V")),$F330/($G$1-1),IF($E330="X",($F330*AC330)-#REF!,0))))))</f>
        <v>0</v>
      </c>
      <c r="W330" s="154">
        <f>IF(AND(D330="S",E330="H"),1,IF(AND(D330="B",E330="H"),2,IF(AND(D330="G",E330="A"),3,IF(AND(D330="G",E330="D"),4,IF(AND(D330="R",E330="A"),5,IF(AND(D330="R",E330="D"),6,IF(AND(D330="C",E330="A"),7,IF(AND(D330="C",E330="D"),8,IF(AND(D330="L",E330="A"),9,IF(AND(D330="L",E330="D"),10,IF(AND(D330="O",E330="A"),11,IF(AND(D330="O",E330="D"),12,IF(AND(D330="V",E330="A"),13,IF(AND(D330="V",E330="D"),14,0))))))))))))))</f>
        <v>0</v>
      </c>
      <c r="X330" s="155">
        <f>IF(NOT(SUMIF($W$6:$W330,1,$I$6:$I330)=0),(SUMIF($W$6:$W330,3,$F$6:$F330)-SUMIF($AE$6:$AE330,3,$F$6:$F330))/ABS(SUMIF($W$6:$W330,1,$I$6:$I330)),0)</f>
        <v>0</v>
      </c>
      <c r="Y330" s="155">
        <f>IF(NOT(SUMIF($W$6:$W330,1,$I$6:$I330)=0),(SUMIF($W$6:$W330,5,$F$6:$F330)-SUMIF($AE$6:$AE330,5,$F$6:$F330))/ABS(SUMIF($W$6:$W330,1,$I$6:$I330)),0)</f>
        <v>0</v>
      </c>
      <c r="Z330" s="155">
        <f>IF(NOT(SUMIF($W$6:$W330,1,$I$6:$I330)=0),(SUMIF($W$6:$W330,7,$F$6:$F330)-SUMIF($AE$6:$AE330,7,$F$6:$F330))/ABS(SUMIF($W$6:$W330,1,$I$6:$I330)),0)</f>
        <v>0</v>
      </c>
      <c r="AA330" s="155">
        <f>IF(NOT(SUMIF($W$6:$W330,1,$I$6:$I330)=0),(SUMIF($W$6:$W330,9,$F$6:$F330)-SUMIF($AE$6:$AE330,9,$F$6:$F330))/ABS(SUMIF($W$6:$W330,1,$I$6:$I330)),0)</f>
        <v>0</v>
      </c>
      <c r="AB330" s="155">
        <f>IF(NOT(SUMIF($W$6:$W330,1,$I$6:$I330)=0),(SUMIF($W$6:$W330,11,$F$6:$F330)-SUMIF($AE$6:$AE330,11,$F$6:$F330))/ABS(SUMIF($W$6:$W330,1,$I$6:$I330)),0)</f>
        <v>0</v>
      </c>
      <c r="AC330" s="155">
        <f>IF(NOT(SUMIF($W$6:$W330,1,$I$6:$I330)=0),(SUMIF($W$6:$W330,13,$F$6:$F330)-SUMIF($AE$6:$AE330,13,$F$6:$F330))/ABS(SUMIF($W$6:$W330,1,$I$6:$I330)),0)</f>
        <v>0</v>
      </c>
      <c r="AD330" s="155">
        <f>IF(SUM($W$6:$W330)+SUM($AE$6:$AE330)=0,0,1-X330-Y330-Z330-AA330-AB330-AC330)</f>
        <v>0</v>
      </c>
      <c r="AE330" s="156">
        <f>IF(AND($D330="S",$E330="T"),1,IF(AND($D330="B",$E330="A"),2,IF(AND($G330="G",$E330="A"),3,IF(AND($G330="G",$E330="D"),4,IF(AND($G330="R",$E330="A"),5,IF(AND($G330="R",$E330="D"),6,IF(AND($G330="C",$E330="A"),7,IF(AND($G330="C",$E330="D"),8,IF(AND($G330="L",$E330="A"),9,IF(AND($G330="L",$E330="D"),10,IF(AND($G330="O",$E330="A"),11,IF(AND($G330="O",$E330="D"),12,IF(AND($G330="V",$E330="A"),13,IF(AND($G330="V",$E330="D"),14,IF(AND($E330="A",$G330="B"),15,0)))))))))))))))</f>
        <v>0</v>
      </c>
      <c r="AF330" s="157">
        <f>IF(AND(D330="B",E330="H"),A330,IF(AND(G330="B",OR(E330="A",E330="D")),A330,0))</f>
        <v>0</v>
      </c>
    </row>
    <row r="331" ht="12.7" customHeight="1">
      <c r="A331" s="143">
        <f>IF($E331="H",-$F331,IF($E331="T",$F331,IF(AND($E331="A",$G331="B"),$F331,IF(AND(E331="D",G331="B"),F331*0.8,0))))</f>
        <v>0</v>
      </c>
      <c r="B331" s="144">
        <f>$B330-$A331</f>
        <v>0</v>
      </c>
      <c r="C331" s="144">
        <f>IF(OR($E331="Z",AND($E331="H",$D331="B")),$F331,IF(AND($D331="B",$E331="Ü"),-$F331,IF($E331="X",$F331*$AD331,IF(AND(E331="D",G331="B"),F331*0.2,IF(AND(D331="S",E331="H"),$F331*H331/100,0)))))</f>
        <v>0</v>
      </c>
      <c r="D331" s="145"/>
      <c r="E331" s="146"/>
      <c r="F331" s="147">
        <f>IF(AND(D331="G",E331="S"),ROUND(SUM($L$6:$L330)*H331/100,-2),IF(AND(D331="R",E331="S"),ROUND(SUM(N$6:N330)*H331/100,-2),IF(AND(D331="C",E331="S"),ROUND(SUM(P$6:P330)*H331/100,-2),IF(AND(D331="L",E331="S"),ROUND(SUM(R$6:R330)*H331/100,-2),IF(AND(D331="O",E331="S"),ROUND(SUM(T$6:T330)*H331/100,-2),IF(AND(D331="V",E331="S"),ROUND(SUM(V$6:V330)*H331/100,-2),IF(AND(D331="G",E331="Z"),ABS(ROUND(SUM(K$6:K330)*H331/100,-2)),IF(AND(D331="R",E331="Z"),ABS(ROUND(SUM(M$6:M330)*H331/100,-2)),IF(AND(D331="C",E331="Z"),ABS(ROUND(SUM(O$6:O330)*H331/100,-2)),IF(AND(D331="L",E331="Z"),ABS(ROUND(SUM(Q$6:Q330)*H331/100,-2)),IF(AND(D331="O",E331="Z"),ABS(ROUND(SUM(S$6:S330)*H331/100,-2)),IF(AND(D331="V",E331="Z"),ABS(ROUND(SUM(U$6:U330)*H331/100,-2)),IF(E331="X",ABS(ROUND(SUM(I$6:I330)*H331/100,-2)),IF(AND(D331="B",E331="H"),80000,0))))))))))))))</f>
        <v>0</v>
      </c>
      <c r="G331" s="148"/>
      <c r="H331" s="149">
        <f>IF(AND(E330="S"),H329,H330)</f>
        <v>5</v>
      </c>
      <c r="I331" s="144">
        <f>IF(AND($D331="S",$E331="H"),-$F331,IF(AND($D331="S",$E331="T"),$F331,0))</f>
        <v>0</v>
      </c>
      <c r="J331" s="150">
        <f>IF(AND($D331="S",OR($E331="Ü",$E331="T",$E331="A",$E331="D")),-$F331,IF(AND($G331="S",$E331="Ü"),$F331,IF(E331="S",$F331,IF(AND(D331="S",E331="H"),$F331*(100-H331)/100,IF(E331="X",-F331,0)))))</f>
        <v>0</v>
      </c>
      <c r="K331" s="151">
        <f>IF(AND($D331="G",$E331="H"),-$F331,IF(AND($D331="G",$E331="T"),$F331,0))</f>
        <v>0</v>
      </c>
      <c r="L331" s="152">
        <f>IF(AND($D331="G",$E331="H"),$F331,IF(AND($D331="G",NOT($E331="H")),-$F331,IF($G331="G",$F331,IF(AND($E331="B",NOT($D331="G")),$F331/($G$1-1),IF($E331="X",$F331*X331,0)))))</f>
        <v>0</v>
      </c>
      <c r="M331" s="153">
        <f>IF(AND($D331="R",$E331="H"),-$F331,IF(AND($D331="R",$E331="T"),$F331,0))</f>
        <v>0</v>
      </c>
      <c r="N331" s="152">
        <f>IF(AND($D331="R",$E331="H"),$F331,IF(AND($D331="R",NOT($E331="H")),-$F331,IF($G331="R",$F331,IF(AND($E331="B",NOT($D331="R")),$F331/($G$1-1),IF($E331="X",$F331*Y331,0)))))</f>
        <v>0</v>
      </c>
      <c r="O331" s="153">
        <f>IF(AND($D331="C",$E331="H"),-$F331,IF(AND($D331="C",$E331="T"),$F331,0))</f>
        <v>0</v>
      </c>
      <c r="P331" s="152">
        <f>IF($G$1&lt;3,0,IF(AND($D331="C",$E331="H"),$F331,IF(AND($D331="C",NOT($E331="H")),-$F331,IF($G331="C",$F331,IF(AND($E331="B",NOT($D331="C")),$F331/($G$1-1),IF($E331="X",$F331*Z331,0))))))</f>
        <v>0</v>
      </c>
      <c r="Q331" s="153">
        <f>IF(AND($D331="L",$E331="H"),-$F331,IF(AND($D331="L",$E331="T"),$F331,0))</f>
        <v>0</v>
      </c>
      <c r="R331" s="152">
        <f>IF($G$1&lt;4,0,IF(AND($D331="L",$E331="H"),$F331,IF(AND($D331="L",NOT($E331="H")),-$F331,IF($G331="L",$F331,IF(AND($E331="B",NOT($D331="L")),$F331/($G$1-1),IF($E331="X",$F331*AA331,0))))))</f>
        <v>0</v>
      </c>
      <c r="S331" s="153">
        <f>IF(AND($D331="O",$E331="H"),-$F331,IF(AND($D331="O",$E331="T"),$F331,0))</f>
        <v>0</v>
      </c>
      <c r="T331" s="152">
        <f>IF($G$1&lt;5,0,IF(AND($D331="O",$E331="H"),$F331,IF(AND($D331="O",NOT($E331="H")),-$F331,IF($G331="O",$F331,IF(AND($E331="B",NOT($D331="O")),$F331/($G$1-1),IF($E331="X",$F331*AB331,0))))))</f>
        <v>0</v>
      </c>
      <c r="U331" s="153">
        <f>IF(AND($D331="V",$E331="H"),-$F331,IF(AND($D331="V",$E331="T"),$F331,0))</f>
        <v>0</v>
      </c>
      <c r="V331" s="152">
        <f>IF($G$1&lt;6,0,IF(AND($D331="V",$E331="H"),$F331,IF(AND($D331="V",NOT($E331="H")),-$F331,IF($G331="V",$F331,IF(AND($E331="B",NOT($D331="V")),$F331/($G$1-1),IF($E331="X",($F331*AC331)-#REF!,0))))))</f>
        <v>0</v>
      </c>
      <c r="W331" s="158">
        <f>IF(AND(D331="S",E331="H"),1,IF(AND(D331="B",E331="H"),2,IF(AND(D331="G",E331="A"),3,IF(AND(D331="G",E331="D"),4,IF(AND(D331="R",E331="A"),5,IF(AND(D331="R",E331="D"),6,IF(AND(D331="C",E331="A"),7,IF(AND(D331="C",E331="D"),8,IF(AND(D331="L",E331="A"),9,IF(AND(D331="L",E331="D"),10,IF(AND(D331="O",E331="A"),11,IF(AND(D331="O",E331="D"),12,IF(AND(D331="V",E331="A"),13,IF(AND(D331="V",E331="D"),14,0))))))))))))))</f>
        <v>0</v>
      </c>
      <c r="X331" s="159">
        <f>IF(NOT(SUMIF($W$6:$W331,1,$I$6:$I331)=0),(SUMIF($W$6:$W331,3,$F$6:$F331)-SUMIF($AE$6:$AE331,3,$F$6:$F331))/ABS(SUMIF($W$6:$W331,1,$I$6:$I331)),0)</f>
        <v>0</v>
      </c>
      <c r="Y331" s="159">
        <f>IF(NOT(SUMIF($W$6:$W331,1,$I$6:$I331)=0),(SUMIF($W$6:$W331,5,$F$6:$F331)-SUMIF($AE$6:$AE331,5,$F$6:$F331))/ABS(SUMIF($W$6:$W331,1,$I$6:$I331)),0)</f>
        <v>0</v>
      </c>
      <c r="Z331" s="159">
        <f>IF(NOT(SUMIF($W$6:$W331,1,$I$6:$I331)=0),(SUMIF($W$6:$W331,7,$F$6:$F331)-SUMIF($AE$6:$AE331,7,$F$6:$F331))/ABS(SUMIF($W$6:$W331,1,$I$6:$I331)),0)</f>
        <v>0</v>
      </c>
      <c r="AA331" s="159">
        <f>IF(NOT(SUMIF($W$6:$W331,1,$I$6:$I331)=0),(SUMIF($W$6:$W331,9,$F$6:$F331)-SUMIF($AE$6:$AE331,9,$F$6:$F331))/ABS(SUMIF($W$6:$W331,1,$I$6:$I331)),0)</f>
        <v>0</v>
      </c>
      <c r="AB331" s="159">
        <f>IF(NOT(SUMIF($W$6:$W331,1,$I$6:$I331)=0),(SUMIF($W$6:$W331,11,$F$6:$F331)-SUMIF($AE$6:$AE331,11,$F$6:$F331))/ABS(SUMIF($W$6:$W331,1,$I$6:$I331)),0)</f>
        <v>0</v>
      </c>
      <c r="AC331" s="159">
        <f>IF(NOT(SUMIF($W$6:$W331,1,$I$6:$I331)=0),(SUMIF($W$6:$W331,13,$F$6:$F331)-SUMIF($AE$6:$AE331,13,$F$6:$F331))/ABS(SUMIF($W$6:$W331,1,$I$6:$I331)),0)</f>
        <v>0</v>
      </c>
      <c r="AD331" s="159">
        <f>IF(SUM($W$6:$W331)+SUM($AE$6:$AE331)=0,0,1-X331-Y331-Z331-AA331-AB331-AC331)</f>
        <v>0</v>
      </c>
      <c r="AE331" s="160">
        <f>IF(AND($D331="S",$E331="T"),1,IF(AND($D331="B",$E331="A"),2,IF(AND($G331="G",$E331="A"),3,IF(AND($G331="G",$E331="D"),4,IF(AND($G331="R",$E331="A"),5,IF(AND($G331="R",$E331="D"),6,IF(AND($G331="C",$E331="A"),7,IF(AND($G331="C",$E331="D"),8,IF(AND($G331="L",$E331="A"),9,IF(AND($G331="L",$E331="D"),10,IF(AND($G331="O",$E331="A"),11,IF(AND($G331="O",$E331="D"),12,IF(AND($G331="V",$E331="A"),13,IF(AND($G331="V",$E331="D"),14,IF(AND($E331="A",$G331="B"),15,0)))))))))))))))</f>
        <v>0</v>
      </c>
      <c r="AF331" s="161">
        <f>IF(AND(D331="B",E331="H"),A331,IF(AND(G331="B",OR(E331="A",E331="D")),A331,0))</f>
        <v>0</v>
      </c>
    </row>
    <row r="332" ht="12.7" customHeight="1">
      <c r="A332" s="143">
        <f>IF($E332="H",-$F332,IF($E332="T",$F332,IF(AND($E332="A",$G332="B"),$F332,IF(AND(E332="D",G332="B"),F332*0.8,0))))</f>
        <v>0</v>
      </c>
      <c r="B332" s="144">
        <f>$B331-$A332</f>
        <v>0</v>
      </c>
      <c r="C332" s="144">
        <f>IF(OR($E332="Z",AND($E332="H",$D332="B")),$F332,IF(AND($D332="B",$E332="Ü"),-$F332,IF($E332="X",$F332*$AD332,IF(AND(E332="D",G332="B"),F332*0.2,IF(AND(D332="S",E332="H"),$F332*H332/100,0)))))</f>
        <v>0</v>
      </c>
      <c r="D332" s="145"/>
      <c r="E332" s="146"/>
      <c r="F332" s="147">
        <f>IF(AND(D332="G",E332="S"),ROUND(SUM($L$6:$L331)*H332/100,-2),IF(AND(D332="R",E332="S"),ROUND(SUM(N$6:N331)*H332/100,-2),IF(AND(D332="C",E332="S"),ROUND(SUM(P$6:P331)*H332/100,-2),IF(AND(D332="L",E332="S"),ROUND(SUM(R$6:R331)*H332/100,-2),IF(AND(D332="O",E332="S"),ROUND(SUM(T$6:T331)*H332/100,-2),IF(AND(D332="V",E332="S"),ROUND(SUM(V$6:V331)*H332/100,-2),IF(AND(D332="G",E332="Z"),ABS(ROUND(SUM(K$6:K331)*H332/100,-2)),IF(AND(D332="R",E332="Z"),ABS(ROUND(SUM(M$6:M331)*H332/100,-2)),IF(AND(D332="C",E332="Z"),ABS(ROUND(SUM(O$6:O331)*H332/100,-2)),IF(AND(D332="L",E332="Z"),ABS(ROUND(SUM(Q$6:Q331)*H332/100,-2)),IF(AND(D332="O",E332="Z"),ABS(ROUND(SUM(S$6:S331)*H332/100,-2)),IF(AND(D332="V",E332="Z"),ABS(ROUND(SUM(U$6:U331)*H332/100,-2)),IF(E332="X",ABS(ROUND(SUM(I$6:I331)*H332/100,-2)),IF(AND(D332="B",E332="H"),80000,0))))))))))))))</f>
        <v>0</v>
      </c>
      <c r="G332" s="148"/>
      <c r="H332" s="149">
        <f>IF(AND(E331="S"),H330,H331)</f>
        <v>5</v>
      </c>
      <c r="I332" s="144">
        <f>IF(AND($D332="S",$E332="H"),-$F332,IF(AND($D332="S",$E332="T"),$F332,0))</f>
        <v>0</v>
      </c>
      <c r="J332" s="150">
        <f>IF(AND($D332="S",OR($E332="Ü",$E332="T",$E332="A",$E332="D")),-$F332,IF(AND($G332="S",$E332="Ü"),$F332,IF(E332="S",$F332,IF(AND(D332="S",E332="H"),$F332*(100-H332)/100,IF(E332="X",-F332,0)))))</f>
        <v>0</v>
      </c>
      <c r="K332" s="151">
        <f>IF(AND($D332="G",$E332="H"),-$F332,IF(AND($D332="G",$E332="T"),$F332,0))</f>
        <v>0</v>
      </c>
      <c r="L332" s="152">
        <f>IF(AND($D332="G",$E332="H"),$F332,IF(AND($D332="G",NOT($E332="H")),-$F332,IF($G332="G",$F332,IF(AND($E332="B",NOT($D332="G")),$F332/($G$1-1),IF($E332="X",$F332*X332,0)))))</f>
        <v>0</v>
      </c>
      <c r="M332" s="153">
        <f>IF(AND($D332="R",$E332="H"),-$F332,IF(AND($D332="R",$E332="T"),$F332,0))</f>
        <v>0</v>
      </c>
      <c r="N332" s="152">
        <f>IF(AND($D332="R",$E332="H"),$F332,IF(AND($D332="R",NOT($E332="H")),-$F332,IF($G332="R",$F332,IF(AND($E332="B",NOT($D332="R")),$F332/($G$1-1),IF($E332="X",$F332*Y332,0)))))</f>
        <v>0</v>
      </c>
      <c r="O332" s="153">
        <f>IF(AND($D332="C",$E332="H"),-$F332,IF(AND($D332="C",$E332="T"),$F332,0))</f>
        <v>0</v>
      </c>
      <c r="P332" s="152">
        <f>IF($G$1&lt;3,0,IF(AND($D332="C",$E332="H"),$F332,IF(AND($D332="C",NOT($E332="H")),-$F332,IF($G332="C",$F332,IF(AND($E332="B",NOT($D332="C")),$F332/($G$1-1),IF($E332="X",$F332*Z332,0))))))</f>
        <v>0</v>
      </c>
      <c r="Q332" s="153">
        <f>IF(AND($D332="L",$E332="H"),-$F332,IF(AND($D332="L",$E332="T"),$F332,0))</f>
        <v>0</v>
      </c>
      <c r="R332" s="152">
        <f>IF($G$1&lt;4,0,IF(AND($D332="L",$E332="H"),$F332,IF(AND($D332="L",NOT($E332="H")),-$F332,IF($G332="L",$F332,IF(AND($E332="B",NOT($D332="L")),$F332/($G$1-1),IF($E332="X",$F332*AA332,0))))))</f>
        <v>0</v>
      </c>
      <c r="S332" s="153">
        <f>IF(AND($D332="O",$E332="H"),-$F332,IF(AND($D332="O",$E332="T"),$F332,0))</f>
        <v>0</v>
      </c>
      <c r="T332" s="152">
        <f>IF($G$1&lt;5,0,IF(AND($D332="O",$E332="H"),$F332,IF(AND($D332="O",NOT($E332="H")),-$F332,IF($G332="O",$F332,IF(AND($E332="B",NOT($D332="O")),$F332/($G$1-1),IF($E332="X",$F332*AB332,0))))))</f>
        <v>0</v>
      </c>
      <c r="U332" s="153">
        <f>IF(AND($D332="V",$E332="H"),-$F332,IF(AND($D332="V",$E332="T"),$F332,0))</f>
        <v>0</v>
      </c>
      <c r="V332" s="152">
        <f>IF($G$1&lt;6,0,IF(AND($D332="V",$E332="H"),$F332,IF(AND($D332="V",NOT($E332="H")),-$F332,IF($G332="V",$F332,IF(AND($E332="B",NOT($D332="V")),$F332/($G$1-1),IF($E332="X",($F332*AC332)-#REF!,0))))))</f>
        <v>0</v>
      </c>
      <c r="W332" s="154">
        <f>IF(AND(D332="S",E332="H"),1,IF(AND(D332="B",E332="H"),2,IF(AND(D332="G",E332="A"),3,IF(AND(D332="G",E332="D"),4,IF(AND(D332="R",E332="A"),5,IF(AND(D332="R",E332="D"),6,IF(AND(D332="C",E332="A"),7,IF(AND(D332="C",E332="D"),8,IF(AND(D332="L",E332="A"),9,IF(AND(D332="L",E332="D"),10,IF(AND(D332="O",E332="A"),11,IF(AND(D332="O",E332="D"),12,IF(AND(D332="V",E332="A"),13,IF(AND(D332="V",E332="D"),14,0))))))))))))))</f>
        <v>0</v>
      </c>
      <c r="X332" s="155">
        <f>IF(NOT(SUMIF($W$6:$W332,1,$I$6:$I332)=0),(SUMIF($W$6:$W332,3,$F$6:$F332)-SUMIF($AE$6:$AE332,3,$F$6:$F332))/ABS(SUMIF($W$6:$W332,1,$I$6:$I332)),0)</f>
        <v>0</v>
      </c>
      <c r="Y332" s="155">
        <f>IF(NOT(SUMIF($W$6:$W332,1,$I$6:$I332)=0),(SUMIF($W$6:$W332,5,$F$6:$F332)-SUMIF($AE$6:$AE332,5,$F$6:$F332))/ABS(SUMIF($W$6:$W332,1,$I$6:$I332)),0)</f>
        <v>0</v>
      </c>
      <c r="Z332" s="155">
        <f>IF(NOT(SUMIF($W$6:$W332,1,$I$6:$I332)=0),(SUMIF($W$6:$W332,7,$F$6:$F332)-SUMIF($AE$6:$AE332,7,$F$6:$F332))/ABS(SUMIF($W$6:$W332,1,$I$6:$I332)),0)</f>
        <v>0</v>
      </c>
      <c r="AA332" s="155">
        <f>IF(NOT(SUMIF($W$6:$W332,1,$I$6:$I332)=0),(SUMIF($W$6:$W332,9,$F$6:$F332)-SUMIF($AE$6:$AE332,9,$F$6:$F332))/ABS(SUMIF($W$6:$W332,1,$I$6:$I332)),0)</f>
        <v>0</v>
      </c>
      <c r="AB332" s="155">
        <f>IF(NOT(SUMIF($W$6:$W332,1,$I$6:$I332)=0),(SUMIF($W$6:$W332,11,$F$6:$F332)-SUMIF($AE$6:$AE332,11,$F$6:$F332))/ABS(SUMIF($W$6:$W332,1,$I$6:$I332)),0)</f>
        <v>0</v>
      </c>
      <c r="AC332" s="155">
        <f>IF(NOT(SUMIF($W$6:$W332,1,$I$6:$I332)=0),(SUMIF($W$6:$W332,13,$F$6:$F332)-SUMIF($AE$6:$AE332,13,$F$6:$F332))/ABS(SUMIF($W$6:$W332,1,$I$6:$I332)),0)</f>
        <v>0</v>
      </c>
      <c r="AD332" s="155">
        <f>IF(SUM($W$6:$W332)+SUM($AE$6:$AE332)=0,0,1-X332-Y332-Z332-AA332-AB332-AC332)</f>
        <v>0</v>
      </c>
      <c r="AE332" s="156">
        <f>IF(AND($D332="S",$E332="T"),1,IF(AND($D332="B",$E332="A"),2,IF(AND($G332="G",$E332="A"),3,IF(AND($G332="G",$E332="D"),4,IF(AND($G332="R",$E332="A"),5,IF(AND($G332="R",$E332="D"),6,IF(AND($G332="C",$E332="A"),7,IF(AND($G332="C",$E332="D"),8,IF(AND($G332="L",$E332="A"),9,IF(AND($G332="L",$E332="D"),10,IF(AND($G332="O",$E332="A"),11,IF(AND($G332="O",$E332="D"),12,IF(AND($G332="V",$E332="A"),13,IF(AND($G332="V",$E332="D"),14,IF(AND($E332="A",$G332="B"),15,0)))))))))))))))</f>
        <v>0</v>
      </c>
      <c r="AF332" s="157">
        <f>IF(AND(D332="B",E332="H"),A332,IF(AND(G332="B",OR(E332="A",E332="D")),A332,0))</f>
        <v>0</v>
      </c>
    </row>
    <row r="333" ht="12.7" customHeight="1">
      <c r="A333" s="143">
        <f>IF($E333="H",-$F333,IF($E333="T",$F333,IF(AND($E333="A",$G333="B"),$F333,IF(AND(E333="D",G333="B"),F333*0.8,0))))</f>
        <v>0</v>
      </c>
      <c r="B333" s="144">
        <f>$B332-$A333</f>
        <v>0</v>
      </c>
      <c r="C333" s="144">
        <f>IF(OR($E333="Z",AND($E333="H",$D333="B")),$F333,IF(AND($D333="B",$E333="Ü"),-$F333,IF($E333="X",$F333*$AD333,IF(AND(E333="D",G333="B"),F333*0.2,IF(AND(D333="S",E333="H"),$F333*H333/100,0)))))</f>
        <v>0</v>
      </c>
      <c r="D333" s="145"/>
      <c r="E333" s="146"/>
      <c r="F333" s="147">
        <f>IF(AND(D333="G",E333="S"),ROUND(SUM($L$6:$L332)*H333/100,-2),IF(AND(D333="R",E333="S"),ROUND(SUM(N$6:N332)*H333/100,-2),IF(AND(D333="C",E333="S"),ROUND(SUM(P$6:P332)*H333/100,-2),IF(AND(D333="L",E333="S"),ROUND(SUM(R$6:R332)*H333/100,-2),IF(AND(D333="O",E333="S"),ROUND(SUM(T$6:T332)*H333/100,-2),IF(AND(D333="V",E333="S"),ROUND(SUM(V$6:V332)*H333/100,-2),IF(AND(D333="G",E333="Z"),ABS(ROUND(SUM(K$6:K332)*H333/100,-2)),IF(AND(D333="R",E333="Z"),ABS(ROUND(SUM(M$6:M332)*H333/100,-2)),IF(AND(D333="C",E333="Z"),ABS(ROUND(SUM(O$6:O332)*H333/100,-2)),IF(AND(D333="L",E333="Z"),ABS(ROUND(SUM(Q$6:Q332)*H333/100,-2)),IF(AND(D333="O",E333="Z"),ABS(ROUND(SUM(S$6:S332)*H333/100,-2)),IF(AND(D333="V",E333="Z"),ABS(ROUND(SUM(U$6:U332)*H333/100,-2)),IF(E333="X",ABS(ROUND(SUM(I$6:I332)*H333/100,-2)),IF(AND(D333="B",E333="H"),80000,0))))))))))))))</f>
        <v>0</v>
      </c>
      <c r="G333" s="148"/>
      <c r="H333" s="149">
        <f>IF(AND(E332="S"),H331,H332)</f>
        <v>5</v>
      </c>
      <c r="I333" s="144">
        <f>IF(AND($D333="S",$E333="H"),-$F333,IF(AND($D333="S",$E333="T"),$F333,0))</f>
        <v>0</v>
      </c>
      <c r="J333" s="150">
        <f>IF(AND($D333="S",OR($E333="Ü",$E333="T",$E333="A",$E333="D")),-$F333,IF(AND($G333="S",$E333="Ü"),$F333,IF(E333="S",$F333,IF(AND(D333="S",E333="H"),$F333*(100-H333)/100,IF(E333="X",-F333,0)))))</f>
        <v>0</v>
      </c>
      <c r="K333" s="151">
        <f>IF(AND($D333="G",$E333="H"),-$F333,IF(AND($D333="G",$E333="T"),$F333,0))</f>
        <v>0</v>
      </c>
      <c r="L333" s="152">
        <f>IF(AND($D333="G",$E333="H"),$F333,IF(AND($D333="G",NOT($E333="H")),-$F333,IF($G333="G",$F333,IF(AND($E333="B",NOT($D333="G")),$F333/($G$1-1),IF($E333="X",$F333*X333,0)))))</f>
        <v>0</v>
      </c>
      <c r="M333" s="153">
        <f>IF(AND($D333="R",$E333="H"),-$F333,IF(AND($D333="R",$E333="T"),$F333,0))</f>
        <v>0</v>
      </c>
      <c r="N333" s="152">
        <f>IF(AND($D333="R",$E333="H"),$F333,IF(AND($D333="R",NOT($E333="H")),-$F333,IF($G333="R",$F333,IF(AND($E333="B",NOT($D333="R")),$F333/($G$1-1),IF($E333="X",$F333*Y333,0)))))</f>
        <v>0</v>
      </c>
      <c r="O333" s="153">
        <f>IF(AND($D333="C",$E333="H"),-$F333,IF(AND($D333="C",$E333="T"),$F333,0))</f>
        <v>0</v>
      </c>
      <c r="P333" s="152">
        <f>IF($G$1&lt;3,0,IF(AND($D333="C",$E333="H"),$F333,IF(AND($D333="C",NOT($E333="H")),-$F333,IF($G333="C",$F333,IF(AND($E333="B",NOT($D333="C")),$F333/($G$1-1),IF($E333="X",$F333*Z333,0))))))</f>
        <v>0</v>
      </c>
      <c r="Q333" s="153">
        <f>IF(AND($D333="L",$E333="H"),-$F333,IF(AND($D333="L",$E333="T"),$F333,0))</f>
        <v>0</v>
      </c>
      <c r="R333" s="152">
        <f>IF($G$1&lt;4,0,IF(AND($D333="L",$E333="H"),$F333,IF(AND($D333="L",NOT($E333="H")),-$F333,IF($G333="L",$F333,IF(AND($E333="B",NOT($D333="L")),$F333/($G$1-1),IF($E333="X",$F333*AA333,0))))))</f>
        <v>0</v>
      </c>
      <c r="S333" s="153">
        <f>IF(AND($D333="O",$E333="H"),-$F333,IF(AND($D333="O",$E333="T"),$F333,0))</f>
        <v>0</v>
      </c>
      <c r="T333" s="152">
        <f>IF($G$1&lt;5,0,IF(AND($D333="O",$E333="H"),$F333,IF(AND($D333="O",NOT($E333="H")),-$F333,IF($G333="O",$F333,IF(AND($E333="B",NOT($D333="O")),$F333/($G$1-1),IF($E333="X",$F333*AB333,0))))))</f>
        <v>0</v>
      </c>
      <c r="U333" s="153">
        <f>IF(AND($D333="V",$E333="H"),-$F333,IF(AND($D333="V",$E333="T"),$F333,0))</f>
        <v>0</v>
      </c>
      <c r="V333" s="152">
        <f>IF($G$1&lt;6,0,IF(AND($D333="V",$E333="H"),$F333,IF(AND($D333="V",NOT($E333="H")),-$F333,IF($G333="V",$F333,IF(AND($E333="B",NOT($D333="V")),$F333/($G$1-1),IF($E333="X",($F333*AC333)-#REF!,0))))))</f>
        <v>0</v>
      </c>
      <c r="W333" s="158">
        <f>IF(AND(D333="S",E333="H"),1,IF(AND(D333="B",E333="H"),2,IF(AND(D333="G",E333="A"),3,IF(AND(D333="G",E333="D"),4,IF(AND(D333="R",E333="A"),5,IF(AND(D333="R",E333="D"),6,IF(AND(D333="C",E333="A"),7,IF(AND(D333="C",E333="D"),8,IF(AND(D333="L",E333="A"),9,IF(AND(D333="L",E333="D"),10,IF(AND(D333="O",E333="A"),11,IF(AND(D333="O",E333="D"),12,IF(AND(D333="V",E333="A"),13,IF(AND(D333="V",E333="D"),14,0))))))))))))))</f>
        <v>0</v>
      </c>
      <c r="X333" s="159">
        <f>IF(NOT(SUMIF($W$6:$W333,1,$I$6:$I333)=0),(SUMIF($W$6:$W333,3,$F$6:$F333)-SUMIF($AE$6:$AE333,3,$F$6:$F333))/ABS(SUMIF($W$6:$W333,1,$I$6:$I333)),0)</f>
        <v>0</v>
      </c>
      <c r="Y333" s="159">
        <f>IF(NOT(SUMIF($W$6:$W333,1,$I$6:$I333)=0),(SUMIF($W$6:$W333,5,$F$6:$F333)-SUMIF($AE$6:$AE333,5,$F$6:$F333))/ABS(SUMIF($W$6:$W333,1,$I$6:$I333)),0)</f>
        <v>0</v>
      </c>
      <c r="Z333" s="159">
        <f>IF(NOT(SUMIF($W$6:$W333,1,$I$6:$I333)=0),(SUMIF($W$6:$W333,7,$F$6:$F333)-SUMIF($AE$6:$AE333,7,$F$6:$F333))/ABS(SUMIF($W$6:$W333,1,$I$6:$I333)),0)</f>
        <v>0</v>
      </c>
      <c r="AA333" s="159">
        <f>IF(NOT(SUMIF($W$6:$W333,1,$I$6:$I333)=0),(SUMIF($W$6:$W333,9,$F$6:$F333)-SUMIF($AE$6:$AE333,9,$F$6:$F333))/ABS(SUMIF($W$6:$W333,1,$I$6:$I333)),0)</f>
        <v>0</v>
      </c>
      <c r="AB333" s="159">
        <f>IF(NOT(SUMIF($W$6:$W333,1,$I$6:$I333)=0),(SUMIF($W$6:$W333,11,$F$6:$F333)-SUMIF($AE$6:$AE333,11,$F$6:$F333))/ABS(SUMIF($W$6:$W333,1,$I$6:$I333)),0)</f>
        <v>0</v>
      </c>
      <c r="AC333" s="159">
        <f>IF(NOT(SUMIF($W$6:$W333,1,$I$6:$I333)=0),(SUMIF($W$6:$W333,13,$F$6:$F333)-SUMIF($AE$6:$AE333,13,$F$6:$F333))/ABS(SUMIF($W$6:$W333,1,$I$6:$I333)),0)</f>
        <v>0</v>
      </c>
      <c r="AD333" s="159">
        <f>IF(SUM($W$6:$W333)+SUM($AE$6:$AE333)=0,0,1-X333-Y333-Z333-AA333-AB333-AC333)</f>
        <v>0</v>
      </c>
      <c r="AE333" s="160">
        <f>IF(AND($D333="S",$E333="T"),1,IF(AND($D333="B",$E333="A"),2,IF(AND($G333="G",$E333="A"),3,IF(AND($G333="G",$E333="D"),4,IF(AND($G333="R",$E333="A"),5,IF(AND($G333="R",$E333="D"),6,IF(AND($G333="C",$E333="A"),7,IF(AND($G333="C",$E333="D"),8,IF(AND($G333="L",$E333="A"),9,IF(AND($G333="L",$E333="D"),10,IF(AND($G333="O",$E333="A"),11,IF(AND($G333="O",$E333="D"),12,IF(AND($G333="V",$E333="A"),13,IF(AND($G333="V",$E333="D"),14,IF(AND($E333="A",$G333="B"),15,0)))))))))))))))</f>
        <v>0</v>
      </c>
      <c r="AF333" s="161">
        <f>IF(AND(D333="B",E333="H"),A333,IF(AND(G333="B",OR(E333="A",E333="D")),A333,0))</f>
        <v>0</v>
      </c>
    </row>
    <row r="334" ht="12.7" customHeight="1">
      <c r="A334" s="143">
        <f>IF($E334="H",-$F334,IF($E334="T",$F334,IF(AND($E334="A",$G334="B"),$F334,IF(AND(E334="D",G334="B"),F334*0.8,0))))</f>
        <v>0</v>
      </c>
      <c r="B334" s="144">
        <f>$B333-$A334</f>
        <v>0</v>
      </c>
      <c r="C334" s="144">
        <f>IF(OR($E334="Z",AND($E334="H",$D334="B")),$F334,IF(AND($D334="B",$E334="Ü"),-$F334,IF($E334="X",$F334*$AD334,IF(AND(E334="D",G334="B"),F334*0.2,IF(AND(D334="S",E334="H"),$F334*H334/100,0)))))</f>
        <v>0</v>
      </c>
      <c r="D334" s="145"/>
      <c r="E334" s="146"/>
      <c r="F334" s="147">
        <f>IF(AND(D334="G",E334="S"),ROUND(SUM($L$6:$L333)*H334/100,-2),IF(AND(D334="R",E334="S"),ROUND(SUM(N$6:N333)*H334/100,-2),IF(AND(D334="C",E334="S"),ROUND(SUM(P$6:P333)*H334/100,-2),IF(AND(D334="L",E334="S"),ROUND(SUM(R$6:R333)*H334/100,-2),IF(AND(D334="O",E334="S"),ROUND(SUM(T$6:T333)*H334/100,-2),IF(AND(D334="V",E334="S"),ROUND(SUM(V$6:V333)*H334/100,-2),IF(AND(D334="G",E334="Z"),ABS(ROUND(SUM(K$6:K333)*H334/100,-2)),IF(AND(D334="R",E334="Z"),ABS(ROUND(SUM(M$6:M333)*H334/100,-2)),IF(AND(D334="C",E334="Z"),ABS(ROUND(SUM(O$6:O333)*H334/100,-2)),IF(AND(D334="L",E334="Z"),ABS(ROUND(SUM(Q$6:Q333)*H334/100,-2)),IF(AND(D334="O",E334="Z"),ABS(ROUND(SUM(S$6:S333)*H334/100,-2)),IF(AND(D334="V",E334="Z"),ABS(ROUND(SUM(U$6:U333)*H334/100,-2)),IF(E334="X",ABS(ROUND(SUM(I$6:I333)*H334/100,-2)),IF(AND(D334="B",E334="H"),80000,0))))))))))))))</f>
        <v>0</v>
      </c>
      <c r="G334" s="148"/>
      <c r="H334" s="149">
        <f>IF(AND(E333="S"),H332,H333)</f>
        <v>5</v>
      </c>
      <c r="I334" s="144">
        <f>IF(AND($D334="S",$E334="H"),-$F334,IF(AND($D334="S",$E334="T"),$F334,0))</f>
        <v>0</v>
      </c>
      <c r="J334" s="150">
        <f>IF(AND($D334="S",OR($E334="Ü",$E334="T",$E334="A",$E334="D")),-$F334,IF(AND($G334="S",$E334="Ü"),$F334,IF(E334="S",$F334,IF(AND(D334="S",E334="H"),$F334*(100-H334)/100,IF(E334="X",-F334,0)))))</f>
        <v>0</v>
      </c>
      <c r="K334" s="151">
        <f>IF(AND($D334="G",$E334="H"),-$F334,IF(AND($D334="G",$E334="T"),$F334,0))</f>
        <v>0</v>
      </c>
      <c r="L334" s="152">
        <f>IF(AND($D334="G",$E334="H"),$F334,IF(AND($D334="G",NOT($E334="H")),-$F334,IF($G334="G",$F334,IF(AND($E334="B",NOT($D334="G")),$F334/($G$1-1),IF($E334="X",$F334*X334,0)))))</f>
        <v>0</v>
      </c>
      <c r="M334" s="153">
        <f>IF(AND($D334="R",$E334="H"),-$F334,IF(AND($D334="R",$E334="T"),$F334,0))</f>
        <v>0</v>
      </c>
      <c r="N334" s="152">
        <f>IF(AND($D334="R",$E334="H"),$F334,IF(AND($D334="R",NOT($E334="H")),-$F334,IF($G334="R",$F334,IF(AND($E334="B",NOT($D334="R")),$F334/($G$1-1),IF($E334="X",$F334*Y334,0)))))</f>
        <v>0</v>
      </c>
      <c r="O334" s="153">
        <f>IF(AND($D334="C",$E334="H"),-$F334,IF(AND($D334="C",$E334="T"),$F334,0))</f>
        <v>0</v>
      </c>
      <c r="P334" s="152">
        <f>IF($G$1&lt;3,0,IF(AND($D334="C",$E334="H"),$F334,IF(AND($D334="C",NOT($E334="H")),-$F334,IF($G334="C",$F334,IF(AND($E334="B",NOT($D334="C")),$F334/($G$1-1),IF($E334="X",$F334*Z334,0))))))</f>
        <v>0</v>
      </c>
      <c r="Q334" s="153">
        <f>IF(AND($D334="L",$E334="H"),-$F334,IF(AND($D334="L",$E334="T"),$F334,0))</f>
        <v>0</v>
      </c>
      <c r="R334" s="152">
        <f>IF($G$1&lt;4,0,IF(AND($D334="L",$E334="H"),$F334,IF(AND($D334="L",NOT($E334="H")),-$F334,IF($G334="L",$F334,IF(AND($E334="B",NOT($D334="L")),$F334/($G$1-1),IF($E334="X",$F334*AA334,0))))))</f>
        <v>0</v>
      </c>
      <c r="S334" s="153">
        <f>IF(AND($D334="O",$E334="H"),-$F334,IF(AND($D334="O",$E334="T"),$F334,0))</f>
        <v>0</v>
      </c>
      <c r="T334" s="152">
        <f>IF($G$1&lt;5,0,IF(AND($D334="O",$E334="H"),$F334,IF(AND($D334="O",NOT($E334="H")),-$F334,IF($G334="O",$F334,IF(AND($E334="B",NOT($D334="O")),$F334/($G$1-1),IF($E334="X",$F334*AB334,0))))))</f>
        <v>0</v>
      </c>
      <c r="U334" s="153">
        <f>IF(AND($D334="V",$E334="H"),-$F334,IF(AND($D334="V",$E334="T"),$F334,0))</f>
        <v>0</v>
      </c>
      <c r="V334" s="152">
        <f>IF($G$1&lt;6,0,IF(AND($D334="V",$E334="H"),$F334,IF(AND($D334="V",NOT($E334="H")),-$F334,IF($G334="V",$F334,IF(AND($E334="B",NOT($D334="V")),$F334/($G$1-1),IF($E334="X",($F334*AC334)-#REF!,0))))))</f>
        <v>0</v>
      </c>
      <c r="W334" s="154">
        <f>IF(AND(D334="S",E334="H"),1,IF(AND(D334="B",E334="H"),2,IF(AND(D334="G",E334="A"),3,IF(AND(D334="G",E334="D"),4,IF(AND(D334="R",E334="A"),5,IF(AND(D334="R",E334="D"),6,IF(AND(D334="C",E334="A"),7,IF(AND(D334="C",E334="D"),8,IF(AND(D334="L",E334="A"),9,IF(AND(D334="L",E334="D"),10,IF(AND(D334="O",E334="A"),11,IF(AND(D334="O",E334="D"),12,IF(AND(D334="V",E334="A"),13,IF(AND(D334="V",E334="D"),14,0))))))))))))))</f>
        <v>0</v>
      </c>
      <c r="X334" s="155">
        <f>IF(NOT(SUMIF($W$6:$W334,1,$I$6:$I334)=0),(SUMIF($W$6:$W334,3,$F$6:$F334)-SUMIF($AE$6:$AE334,3,$F$6:$F334))/ABS(SUMIF($W$6:$W334,1,$I$6:$I334)),0)</f>
        <v>0</v>
      </c>
      <c r="Y334" s="155">
        <f>IF(NOT(SUMIF($W$6:$W334,1,$I$6:$I334)=0),(SUMIF($W$6:$W334,5,$F$6:$F334)-SUMIF($AE$6:$AE334,5,$F$6:$F334))/ABS(SUMIF($W$6:$W334,1,$I$6:$I334)),0)</f>
        <v>0</v>
      </c>
      <c r="Z334" s="155">
        <f>IF(NOT(SUMIF($W$6:$W334,1,$I$6:$I334)=0),(SUMIF($W$6:$W334,7,$F$6:$F334)-SUMIF($AE$6:$AE334,7,$F$6:$F334))/ABS(SUMIF($W$6:$W334,1,$I$6:$I334)),0)</f>
        <v>0</v>
      </c>
      <c r="AA334" s="155">
        <f>IF(NOT(SUMIF($W$6:$W334,1,$I$6:$I334)=0),(SUMIF($W$6:$W334,9,$F$6:$F334)-SUMIF($AE$6:$AE334,9,$F$6:$F334))/ABS(SUMIF($W$6:$W334,1,$I$6:$I334)),0)</f>
        <v>0</v>
      </c>
      <c r="AB334" s="155">
        <f>IF(NOT(SUMIF($W$6:$W334,1,$I$6:$I334)=0),(SUMIF($W$6:$W334,11,$F$6:$F334)-SUMIF($AE$6:$AE334,11,$F$6:$F334))/ABS(SUMIF($W$6:$W334,1,$I$6:$I334)),0)</f>
        <v>0</v>
      </c>
      <c r="AC334" s="155">
        <f>IF(NOT(SUMIF($W$6:$W334,1,$I$6:$I334)=0),(SUMIF($W$6:$W334,13,$F$6:$F334)-SUMIF($AE$6:$AE334,13,$F$6:$F334))/ABS(SUMIF($W$6:$W334,1,$I$6:$I334)),0)</f>
        <v>0</v>
      </c>
      <c r="AD334" s="155">
        <f>IF(SUM($W$6:$W334)+SUM($AE$6:$AE334)=0,0,1-X334-Y334-Z334-AA334-AB334-AC334)</f>
        <v>0</v>
      </c>
      <c r="AE334" s="156">
        <f>IF(AND($D334="S",$E334="T"),1,IF(AND($D334="B",$E334="A"),2,IF(AND($G334="G",$E334="A"),3,IF(AND($G334="G",$E334="D"),4,IF(AND($G334="R",$E334="A"),5,IF(AND($G334="R",$E334="D"),6,IF(AND($G334="C",$E334="A"),7,IF(AND($G334="C",$E334="D"),8,IF(AND($G334="L",$E334="A"),9,IF(AND($G334="L",$E334="D"),10,IF(AND($G334="O",$E334="A"),11,IF(AND($G334="O",$E334="D"),12,IF(AND($G334="V",$E334="A"),13,IF(AND($G334="V",$E334="D"),14,IF(AND($E334="A",$G334="B"),15,0)))))))))))))))</f>
        <v>0</v>
      </c>
      <c r="AF334" s="157">
        <f>IF(AND(D334="B",E334="H"),A334,IF(AND(G334="B",OR(E334="A",E334="D")),A334,0))</f>
        <v>0</v>
      </c>
    </row>
    <row r="335" ht="12.7" customHeight="1">
      <c r="A335" s="143">
        <f>IF($E335="H",-$F335,IF($E335="T",$F335,IF(AND($E335="A",$G335="B"),$F335,IF(AND(E335="D",G335="B"),F335*0.8,0))))</f>
        <v>0</v>
      </c>
      <c r="B335" s="144">
        <f>$B334-$A335</f>
        <v>0</v>
      </c>
      <c r="C335" s="144">
        <f>IF(OR($E335="Z",AND($E335="H",$D335="B")),$F335,IF(AND($D335="B",$E335="Ü"),-$F335,IF($E335="X",$F335*$AD335,IF(AND(E335="D",G335="B"),F335*0.2,IF(AND(D335="S",E335="H"),$F335*H335/100,0)))))</f>
        <v>0</v>
      </c>
      <c r="D335" s="145"/>
      <c r="E335" s="146"/>
      <c r="F335" s="147">
        <f>IF(AND(D335="G",E335="S"),ROUND(SUM($L$6:$L334)*H335/100,-2),IF(AND(D335="R",E335="S"),ROUND(SUM(N$6:N334)*H335/100,-2),IF(AND(D335="C",E335="S"),ROUND(SUM(P$6:P334)*H335/100,-2),IF(AND(D335="L",E335="S"),ROUND(SUM(R$6:R334)*H335/100,-2),IF(AND(D335="O",E335="S"),ROUND(SUM(T$6:T334)*H335/100,-2),IF(AND(D335="V",E335="S"),ROUND(SUM(V$6:V334)*H335/100,-2),IF(AND(D335="G",E335="Z"),ABS(ROUND(SUM(K$6:K334)*H335/100,-2)),IF(AND(D335="R",E335="Z"),ABS(ROUND(SUM(M$6:M334)*H335/100,-2)),IF(AND(D335="C",E335="Z"),ABS(ROUND(SUM(O$6:O334)*H335/100,-2)),IF(AND(D335="L",E335="Z"),ABS(ROUND(SUM(Q$6:Q334)*H335/100,-2)),IF(AND(D335="O",E335="Z"),ABS(ROUND(SUM(S$6:S334)*H335/100,-2)),IF(AND(D335="V",E335="Z"),ABS(ROUND(SUM(U$6:U334)*H335/100,-2)),IF(E335="X",ABS(ROUND(SUM(I$6:I334)*H335/100,-2)),IF(AND(D335="B",E335="H"),80000,0))))))))))))))</f>
        <v>0</v>
      </c>
      <c r="G335" s="148"/>
      <c r="H335" s="149">
        <f>IF(AND(E334="S"),H333,H334)</f>
        <v>5</v>
      </c>
      <c r="I335" s="144">
        <f>IF(AND($D335="S",$E335="H"),-$F335,IF(AND($D335="S",$E335="T"),$F335,0))</f>
        <v>0</v>
      </c>
      <c r="J335" s="150">
        <f>IF(AND($D335="S",OR($E335="Ü",$E335="T",$E335="A",$E335="D")),-$F335,IF(AND($G335="S",$E335="Ü"),$F335,IF(E335="S",$F335,IF(AND(D335="S",E335="H"),$F335*(100-H335)/100,IF(E335="X",-F335,0)))))</f>
        <v>0</v>
      </c>
      <c r="K335" s="151">
        <f>IF(AND($D335="G",$E335="H"),-$F335,IF(AND($D335="G",$E335="T"),$F335,0))</f>
        <v>0</v>
      </c>
      <c r="L335" s="152">
        <f>IF(AND($D335="G",$E335="H"),$F335,IF(AND($D335="G",NOT($E335="H")),-$F335,IF($G335="G",$F335,IF(AND($E335="B",NOT($D335="G")),$F335/($G$1-1),IF($E335="X",$F335*X335,0)))))</f>
        <v>0</v>
      </c>
      <c r="M335" s="153">
        <f>IF(AND($D335="R",$E335="H"),-$F335,IF(AND($D335="R",$E335="T"),$F335,0))</f>
        <v>0</v>
      </c>
      <c r="N335" s="152">
        <f>IF(AND($D335="R",$E335="H"),$F335,IF(AND($D335="R",NOT($E335="H")),-$F335,IF($G335="R",$F335,IF(AND($E335="B",NOT($D335="R")),$F335/($G$1-1),IF($E335="X",$F335*Y335,0)))))</f>
        <v>0</v>
      </c>
      <c r="O335" s="153">
        <f>IF(AND($D335="C",$E335="H"),-$F335,IF(AND($D335="C",$E335="T"),$F335,0))</f>
        <v>0</v>
      </c>
      <c r="P335" s="152">
        <f>IF($G$1&lt;3,0,IF(AND($D335="C",$E335="H"),$F335,IF(AND($D335="C",NOT($E335="H")),-$F335,IF($G335="C",$F335,IF(AND($E335="B",NOT($D335="C")),$F335/($G$1-1),IF($E335="X",$F335*Z335,0))))))</f>
        <v>0</v>
      </c>
      <c r="Q335" s="153">
        <f>IF(AND($D335="L",$E335="H"),-$F335,IF(AND($D335="L",$E335="T"),$F335,0))</f>
        <v>0</v>
      </c>
      <c r="R335" s="152">
        <f>IF($G$1&lt;4,0,IF(AND($D335="L",$E335="H"),$F335,IF(AND($D335="L",NOT($E335="H")),-$F335,IF($G335="L",$F335,IF(AND($E335="B",NOT($D335="L")),$F335/($G$1-1),IF($E335="X",$F335*AA335,0))))))</f>
        <v>0</v>
      </c>
      <c r="S335" s="153">
        <f>IF(AND($D335="O",$E335="H"),-$F335,IF(AND($D335="O",$E335="T"),$F335,0))</f>
        <v>0</v>
      </c>
      <c r="T335" s="152">
        <f>IF($G$1&lt;5,0,IF(AND($D335="O",$E335="H"),$F335,IF(AND($D335="O",NOT($E335="H")),-$F335,IF($G335="O",$F335,IF(AND($E335="B",NOT($D335="O")),$F335/($G$1-1),IF($E335="X",$F335*AB335,0))))))</f>
        <v>0</v>
      </c>
      <c r="U335" s="153">
        <f>IF(AND($D335="V",$E335="H"),-$F335,IF(AND($D335="V",$E335="T"),$F335,0))</f>
        <v>0</v>
      </c>
      <c r="V335" s="152">
        <f>IF($G$1&lt;6,0,IF(AND($D335="V",$E335="H"),$F335,IF(AND($D335="V",NOT($E335="H")),-$F335,IF($G335="V",$F335,IF(AND($E335="B",NOT($D335="V")),$F335/($G$1-1),IF($E335="X",($F335*AC335)-#REF!,0))))))</f>
        <v>0</v>
      </c>
      <c r="W335" s="158">
        <f>IF(AND(D335="S",E335="H"),1,IF(AND(D335="B",E335="H"),2,IF(AND(D335="G",E335="A"),3,IF(AND(D335="G",E335="D"),4,IF(AND(D335="R",E335="A"),5,IF(AND(D335="R",E335="D"),6,IF(AND(D335="C",E335="A"),7,IF(AND(D335="C",E335="D"),8,IF(AND(D335="L",E335="A"),9,IF(AND(D335="L",E335="D"),10,IF(AND(D335="O",E335="A"),11,IF(AND(D335="O",E335="D"),12,IF(AND(D335="V",E335="A"),13,IF(AND(D335="V",E335="D"),14,0))))))))))))))</f>
        <v>0</v>
      </c>
      <c r="X335" s="159">
        <f>IF(NOT(SUMIF($W$6:$W335,1,$I$6:$I335)=0),(SUMIF($W$6:$W335,3,$F$6:$F335)-SUMIF($AE$6:$AE335,3,$F$6:$F335))/ABS(SUMIF($W$6:$W335,1,$I$6:$I335)),0)</f>
        <v>0</v>
      </c>
      <c r="Y335" s="159">
        <f>IF(NOT(SUMIF($W$6:$W335,1,$I$6:$I335)=0),(SUMIF($W$6:$W335,5,$F$6:$F335)-SUMIF($AE$6:$AE335,5,$F$6:$F335))/ABS(SUMIF($W$6:$W335,1,$I$6:$I335)),0)</f>
        <v>0</v>
      </c>
      <c r="Z335" s="159">
        <f>IF(NOT(SUMIF($W$6:$W335,1,$I$6:$I335)=0),(SUMIF($W$6:$W335,7,$F$6:$F335)-SUMIF($AE$6:$AE335,7,$F$6:$F335))/ABS(SUMIF($W$6:$W335,1,$I$6:$I335)),0)</f>
        <v>0</v>
      </c>
      <c r="AA335" s="159">
        <f>IF(NOT(SUMIF($W$6:$W335,1,$I$6:$I335)=0),(SUMIF($W$6:$W335,9,$F$6:$F335)-SUMIF($AE$6:$AE335,9,$F$6:$F335))/ABS(SUMIF($W$6:$W335,1,$I$6:$I335)),0)</f>
        <v>0</v>
      </c>
      <c r="AB335" s="159">
        <f>IF(NOT(SUMIF($W$6:$W335,1,$I$6:$I335)=0),(SUMIF($W$6:$W335,11,$F$6:$F335)-SUMIF($AE$6:$AE335,11,$F$6:$F335))/ABS(SUMIF($W$6:$W335,1,$I$6:$I335)),0)</f>
        <v>0</v>
      </c>
      <c r="AC335" s="159">
        <f>IF(NOT(SUMIF($W$6:$W335,1,$I$6:$I335)=0),(SUMIF($W$6:$W335,13,$F$6:$F335)-SUMIF($AE$6:$AE335,13,$F$6:$F335))/ABS(SUMIF($W$6:$W335,1,$I$6:$I335)),0)</f>
        <v>0</v>
      </c>
      <c r="AD335" s="159">
        <f>IF(SUM($W$6:$W335)+SUM($AE$6:$AE335)=0,0,1-X335-Y335-Z335-AA335-AB335-AC335)</f>
        <v>0</v>
      </c>
      <c r="AE335" s="160">
        <f>IF(AND($D335="S",$E335="T"),1,IF(AND($D335="B",$E335="A"),2,IF(AND($G335="G",$E335="A"),3,IF(AND($G335="G",$E335="D"),4,IF(AND($G335="R",$E335="A"),5,IF(AND($G335="R",$E335="D"),6,IF(AND($G335="C",$E335="A"),7,IF(AND($G335="C",$E335="D"),8,IF(AND($G335="L",$E335="A"),9,IF(AND($G335="L",$E335="D"),10,IF(AND($G335="O",$E335="A"),11,IF(AND($G335="O",$E335="D"),12,IF(AND($G335="V",$E335="A"),13,IF(AND($G335="V",$E335="D"),14,IF(AND($E335="A",$G335="B"),15,0)))))))))))))))</f>
        <v>0</v>
      </c>
      <c r="AF335" s="161">
        <f>IF(AND(D335="B",E335="H"),A335,IF(AND(G335="B",OR(E335="A",E335="D")),A335,0))</f>
        <v>0</v>
      </c>
    </row>
    <row r="336" ht="12.7" customHeight="1">
      <c r="A336" s="143">
        <f>IF($E336="H",-$F336,IF($E336="T",$F336,IF(AND($E336="A",$G336="B"),$F336,IF(AND(E336="D",G336="B"),F336*0.8,0))))</f>
        <v>0</v>
      </c>
      <c r="B336" s="144">
        <f>$B335-$A336</f>
        <v>0</v>
      </c>
      <c r="C336" s="144">
        <f>IF(OR($E336="Z",AND($E336="H",$D336="B")),$F336,IF(AND($D336="B",$E336="Ü"),-$F336,IF($E336="X",$F336*$AD336,IF(AND(E336="D",G336="B"),F336*0.2,IF(AND(D336="S",E336="H"),$F336*H336/100,0)))))</f>
        <v>0</v>
      </c>
      <c r="D336" s="145"/>
      <c r="E336" s="146"/>
      <c r="F336" s="147">
        <f>IF(AND(D336="G",E336="S"),ROUND(SUM($L$6:$L335)*H336/100,-2),IF(AND(D336="R",E336="S"),ROUND(SUM(N$6:N335)*H336/100,-2),IF(AND(D336="C",E336="S"),ROUND(SUM(P$6:P335)*H336/100,-2),IF(AND(D336="L",E336="S"),ROUND(SUM(R$6:R335)*H336/100,-2),IF(AND(D336="O",E336="S"),ROUND(SUM(T$6:T335)*H336/100,-2),IF(AND(D336="V",E336="S"),ROUND(SUM(V$6:V335)*H336/100,-2),IF(AND(D336="G",E336="Z"),ABS(ROUND(SUM(K$6:K335)*H336/100,-2)),IF(AND(D336="R",E336="Z"),ABS(ROUND(SUM(M$6:M335)*H336/100,-2)),IF(AND(D336="C",E336="Z"),ABS(ROUND(SUM(O$6:O335)*H336/100,-2)),IF(AND(D336="L",E336="Z"),ABS(ROUND(SUM(Q$6:Q335)*H336/100,-2)),IF(AND(D336="O",E336="Z"),ABS(ROUND(SUM(S$6:S335)*H336/100,-2)),IF(AND(D336="V",E336="Z"),ABS(ROUND(SUM(U$6:U335)*H336/100,-2)),IF(E336="X",ABS(ROUND(SUM(I$6:I335)*H336/100,-2)),IF(AND(D336="B",E336="H"),80000,0))))))))))))))</f>
        <v>0</v>
      </c>
      <c r="G336" s="148"/>
      <c r="H336" s="149">
        <f>IF(AND(E335="S"),H334,H335)</f>
        <v>5</v>
      </c>
      <c r="I336" s="144">
        <f>IF(AND($D336="S",$E336="H"),-$F336,IF(AND($D336="S",$E336="T"),$F336,0))</f>
        <v>0</v>
      </c>
      <c r="J336" s="150">
        <f>IF(AND($D336="S",OR($E336="Ü",$E336="T",$E336="A",$E336="D")),-$F336,IF(AND($G336="S",$E336="Ü"),$F336,IF(E336="S",$F336,IF(AND(D336="S",E336="H"),$F336*(100-H336)/100,IF(E336="X",-F336,0)))))</f>
        <v>0</v>
      </c>
      <c r="K336" s="151">
        <f>IF(AND($D336="G",$E336="H"),-$F336,IF(AND($D336="G",$E336="T"),$F336,0))</f>
        <v>0</v>
      </c>
      <c r="L336" s="152">
        <f>IF(AND($D336="G",$E336="H"),$F336,IF(AND($D336="G",NOT($E336="H")),-$F336,IF($G336="G",$F336,IF(AND($E336="B",NOT($D336="G")),$F336/($G$1-1),IF($E336="X",$F336*X336,0)))))</f>
        <v>0</v>
      </c>
      <c r="M336" s="153">
        <f>IF(AND($D336="R",$E336="H"),-$F336,IF(AND($D336="R",$E336="T"),$F336,0))</f>
        <v>0</v>
      </c>
      <c r="N336" s="152">
        <f>IF(AND($D336="R",$E336="H"),$F336,IF(AND($D336="R",NOT($E336="H")),-$F336,IF($G336="R",$F336,IF(AND($E336="B",NOT($D336="R")),$F336/($G$1-1),IF($E336="X",$F336*Y336,0)))))</f>
        <v>0</v>
      </c>
      <c r="O336" s="153">
        <f>IF(AND($D336="C",$E336="H"),-$F336,IF(AND($D336="C",$E336="T"),$F336,0))</f>
        <v>0</v>
      </c>
      <c r="P336" s="152">
        <f>IF($G$1&lt;3,0,IF(AND($D336="C",$E336="H"),$F336,IF(AND($D336="C",NOT($E336="H")),-$F336,IF($G336="C",$F336,IF(AND($E336="B",NOT($D336="C")),$F336/($G$1-1),IF($E336="X",$F336*Z336,0))))))</f>
        <v>0</v>
      </c>
      <c r="Q336" s="153">
        <f>IF(AND($D336="L",$E336="H"),-$F336,IF(AND($D336="L",$E336="T"),$F336,0))</f>
        <v>0</v>
      </c>
      <c r="R336" s="152">
        <f>IF($G$1&lt;4,0,IF(AND($D336="L",$E336="H"),$F336,IF(AND($D336="L",NOT($E336="H")),-$F336,IF($G336="L",$F336,IF(AND($E336="B",NOT($D336="L")),$F336/($G$1-1),IF($E336="X",$F336*AA336,0))))))</f>
        <v>0</v>
      </c>
      <c r="S336" s="153">
        <f>IF(AND($D336="O",$E336="H"),-$F336,IF(AND($D336="O",$E336="T"),$F336,0))</f>
        <v>0</v>
      </c>
      <c r="T336" s="152">
        <f>IF($G$1&lt;5,0,IF(AND($D336="O",$E336="H"),$F336,IF(AND($D336="O",NOT($E336="H")),-$F336,IF($G336="O",$F336,IF(AND($E336="B",NOT($D336="O")),$F336/($G$1-1),IF($E336="X",$F336*AB336,0))))))</f>
        <v>0</v>
      </c>
      <c r="U336" s="153">
        <f>IF(AND($D336="V",$E336="H"),-$F336,IF(AND($D336="V",$E336="T"),$F336,0))</f>
        <v>0</v>
      </c>
      <c r="V336" s="152">
        <f>IF($G$1&lt;6,0,IF(AND($D336="V",$E336="H"),$F336,IF(AND($D336="V",NOT($E336="H")),-$F336,IF($G336="V",$F336,IF(AND($E336="B",NOT($D336="V")),$F336/($G$1-1),IF($E336="X",($F336*AC336)-#REF!,0))))))</f>
        <v>0</v>
      </c>
      <c r="W336" s="154">
        <f>IF(AND(D336="S",E336="H"),1,IF(AND(D336="B",E336="H"),2,IF(AND(D336="G",E336="A"),3,IF(AND(D336="G",E336="D"),4,IF(AND(D336="R",E336="A"),5,IF(AND(D336="R",E336="D"),6,IF(AND(D336="C",E336="A"),7,IF(AND(D336="C",E336="D"),8,IF(AND(D336="L",E336="A"),9,IF(AND(D336="L",E336="D"),10,IF(AND(D336="O",E336="A"),11,IF(AND(D336="O",E336="D"),12,IF(AND(D336="V",E336="A"),13,IF(AND(D336="V",E336="D"),14,0))))))))))))))</f>
        <v>0</v>
      </c>
      <c r="X336" s="155">
        <f>IF(NOT(SUMIF($W$6:$W336,1,$I$6:$I336)=0),(SUMIF($W$6:$W336,3,$F$6:$F336)-SUMIF($AE$6:$AE336,3,$F$6:$F336))/ABS(SUMIF($W$6:$W336,1,$I$6:$I336)),0)</f>
        <v>0</v>
      </c>
      <c r="Y336" s="155">
        <f>IF(NOT(SUMIF($W$6:$W336,1,$I$6:$I336)=0),(SUMIF($W$6:$W336,5,$F$6:$F336)-SUMIF($AE$6:$AE336,5,$F$6:$F336))/ABS(SUMIF($W$6:$W336,1,$I$6:$I336)),0)</f>
        <v>0</v>
      </c>
      <c r="Z336" s="155">
        <f>IF(NOT(SUMIF($W$6:$W336,1,$I$6:$I336)=0),(SUMIF($W$6:$W336,7,$F$6:$F336)-SUMIF($AE$6:$AE336,7,$F$6:$F336))/ABS(SUMIF($W$6:$W336,1,$I$6:$I336)),0)</f>
        <v>0</v>
      </c>
      <c r="AA336" s="155">
        <f>IF(NOT(SUMIF($W$6:$W336,1,$I$6:$I336)=0),(SUMIF($W$6:$W336,9,$F$6:$F336)-SUMIF($AE$6:$AE336,9,$F$6:$F336))/ABS(SUMIF($W$6:$W336,1,$I$6:$I336)),0)</f>
        <v>0</v>
      </c>
      <c r="AB336" s="155">
        <f>IF(NOT(SUMIF($W$6:$W336,1,$I$6:$I336)=0),(SUMIF($W$6:$W336,11,$F$6:$F336)-SUMIF($AE$6:$AE336,11,$F$6:$F336))/ABS(SUMIF($W$6:$W336,1,$I$6:$I336)),0)</f>
        <v>0</v>
      </c>
      <c r="AC336" s="155">
        <f>IF(NOT(SUMIF($W$6:$W336,1,$I$6:$I336)=0),(SUMIF($W$6:$W336,13,$F$6:$F336)-SUMIF($AE$6:$AE336,13,$F$6:$F336))/ABS(SUMIF($W$6:$W336,1,$I$6:$I336)),0)</f>
        <v>0</v>
      </c>
      <c r="AD336" s="155">
        <f>IF(SUM($W$6:$W336)+SUM($AE$6:$AE336)=0,0,1-X336-Y336-Z336-AA336-AB336-AC336)</f>
        <v>0</v>
      </c>
      <c r="AE336" s="156">
        <f>IF(AND($D336="S",$E336="T"),1,IF(AND($D336="B",$E336="A"),2,IF(AND($G336="G",$E336="A"),3,IF(AND($G336="G",$E336="D"),4,IF(AND($G336="R",$E336="A"),5,IF(AND($G336="R",$E336="D"),6,IF(AND($G336="C",$E336="A"),7,IF(AND($G336="C",$E336="D"),8,IF(AND($G336="L",$E336="A"),9,IF(AND($G336="L",$E336="D"),10,IF(AND($G336="O",$E336="A"),11,IF(AND($G336="O",$E336="D"),12,IF(AND($G336="V",$E336="A"),13,IF(AND($G336="V",$E336="D"),14,IF(AND($E336="A",$G336="B"),15,0)))))))))))))))</f>
        <v>0</v>
      </c>
      <c r="AF336" s="157">
        <f>IF(AND(D336="B",E336="H"),A336,IF(AND(G336="B",OR(E336="A",E336="D")),A336,0))</f>
        <v>0</v>
      </c>
    </row>
    <row r="337" ht="12.7" customHeight="1">
      <c r="A337" s="143">
        <f>IF($E337="H",-$F337,IF($E337="T",$F337,IF(AND($E337="A",$G337="B"),$F337,IF(AND(E337="D",G337="B"),F337*0.8,0))))</f>
        <v>0</v>
      </c>
      <c r="B337" s="144">
        <f>$B336-$A337</f>
        <v>0</v>
      </c>
      <c r="C337" s="144">
        <f>IF(OR($E337="Z",AND($E337="H",$D337="B")),$F337,IF(AND($D337="B",$E337="Ü"),-$F337,IF($E337="X",$F337*$AD337,IF(AND(E337="D",G337="B"),F337*0.2,IF(AND(D337="S",E337="H"),$F337*H337/100,0)))))</f>
        <v>0</v>
      </c>
      <c r="D337" s="145"/>
      <c r="E337" s="146"/>
      <c r="F337" s="147">
        <f>IF(AND(D337="G",E337="S"),ROUND(SUM($L$6:$L336)*H337/100,-2),IF(AND(D337="R",E337="S"),ROUND(SUM(N$6:N336)*H337/100,-2),IF(AND(D337="C",E337="S"),ROUND(SUM(P$6:P336)*H337/100,-2),IF(AND(D337="L",E337="S"),ROUND(SUM(R$6:R336)*H337/100,-2),IF(AND(D337="O",E337="S"),ROUND(SUM(T$6:T336)*H337/100,-2),IF(AND(D337="V",E337="S"),ROUND(SUM(V$6:V336)*H337/100,-2),IF(AND(D337="G",E337="Z"),ABS(ROUND(SUM(K$6:K336)*H337/100,-2)),IF(AND(D337="R",E337="Z"),ABS(ROUND(SUM(M$6:M336)*H337/100,-2)),IF(AND(D337="C",E337="Z"),ABS(ROUND(SUM(O$6:O336)*H337/100,-2)),IF(AND(D337="L",E337="Z"),ABS(ROUND(SUM(Q$6:Q336)*H337/100,-2)),IF(AND(D337="O",E337="Z"),ABS(ROUND(SUM(S$6:S336)*H337/100,-2)),IF(AND(D337="V",E337="Z"),ABS(ROUND(SUM(U$6:U336)*H337/100,-2)),IF(E337="X",ABS(ROUND(SUM(I$6:I336)*H337/100,-2)),IF(AND(D337="B",E337="H"),80000,0))))))))))))))</f>
        <v>0</v>
      </c>
      <c r="G337" s="148"/>
      <c r="H337" s="149">
        <f>IF(AND(E336="S"),H335,H336)</f>
        <v>5</v>
      </c>
      <c r="I337" s="144">
        <f>IF(AND($D337="S",$E337="H"),-$F337,IF(AND($D337="S",$E337="T"),$F337,0))</f>
        <v>0</v>
      </c>
      <c r="J337" s="150">
        <f>IF(AND($D337="S",OR($E337="Ü",$E337="T",$E337="A",$E337="D")),-$F337,IF(AND($G337="S",$E337="Ü"),$F337,IF(E337="S",$F337,IF(AND(D337="S",E337="H"),$F337*(100-H337)/100,IF(E337="X",-F337,0)))))</f>
        <v>0</v>
      </c>
      <c r="K337" s="151">
        <f>IF(AND($D337="G",$E337="H"),-$F337,IF(AND($D337="G",$E337="T"),$F337,0))</f>
        <v>0</v>
      </c>
      <c r="L337" s="152">
        <f>IF(AND($D337="G",$E337="H"),$F337,IF(AND($D337="G",NOT($E337="H")),-$F337,IF($G337="G",$F337,IF(AND($E337="B",NOT($D337="G")),$F337/($G$1-1),IF($E337="X",$F337*X337,0)))))</f>
        <v>0</v>
      </c>
      <c r="M337" s="153">
        <f>IF(AND($D337="R",$E337="H"),-$F337,IF(AND($D337="R",$E337="T"),$F337,0))</f>
        <v>0</v>
      </c>
      <c r="N337" s="152">
        <f>IF(AND($D337="R",$E337="H"),$F337,IF(AND($D337="R",NOT($E337="H")),-$F337,IF($G337="R",$F337,IF(AND($E337="B",NOT($D337="R")),$F337/($G$1-1),IF($E337="X",$F337*Y337,0)))))</f>
        <v>0</v>
      </c>
      <c r="O337" s="153">
        <f>IF(AND($D337="C",$E337="H"),-$F337,IF(AND($D337="C",$E337="T"),$F337,0))</f>
        <v>0</v>
      </c>
      <c r="P337" s="152">
        <f>IF($G$1&lt;3,0,IF(AND($D337="C",$E337="H"),$F337,IF(AND($D337="C",NOT($E337="H")),-$F337,IF($G337="C",$F337,IF(AND($E337="B",NOT($D337="C")),$F337/($G$1-1),IF($E337="X",$F337*Z337,0))))))</f>
        <v>0</v>
      </c>
      <c r="Q337" s="153">
        <f>IF(AND($D337="L",$E337="H"),-$F337,IF(AND($D337="L",$E337="T"),$F337,0))</f>
        <v>0</v>
      </c>
      <c r="R337" s="152">
        <f>IF($G$1&lt;4,0,IF(AND($D337="L",$E337="H"),$F337,IF(AND($D337="L",NOT($E337="H")),-$F337,IF($G337="L",$F337,IF(AND($E337="B",NOT($D337="L")),$F337/($G$1-1),IF($E337="X",$F337*AA337,0))))))</f>
        <v>0</v>
      </c>
      <c r="S337" s="153">
        <f>IF(AND($D337="O",$E337="H"),-$F337,IF(AND($D337="O",$E337="T"),$F337,0))</f>
        <v>0</v>
      </c>
      <c r="T337" s="152">
        <f>IF($G$1&lt;5,0,IF(AND($D337="O",$E337="H"),$F337,IF(AND($D337="O",NOT($E337="H")),-$F337,IF($G337="O",$F337,IF(AND($E337="B",NOT($D337="O")),$F337/($G$1-1),IF($E337="X",$F337*AB337,0))))))</f>
        <v>0</v>
      </c>
      <c r="U337" s="153">
        <f>IF(AND($D337="V",$E337="H"),-$F337,IF(AND($D337="V",$E337="T"),$F337,0))</f>
        <v>0</v>
      </c>
      <c r="V337" s="152">
        <f>IF($G$1&lt;6,0,IF(AND($D337="V",$E337="H"),$F337,IF(AND($D337="V",NOT($E337="H")),-$F337,IF($G337="V",$F337,IF(AND($E337="B",NOT($D337="V")),$F337/($G$1-1),IF($E337="X",($F337*AC337)-#REF!,0))))))</f>
        <v>0</v>
      </c>
      <c r="W337" s="158">
        <f>IF(AND(D337="S",E337="H"),1,IF(AND(D337="B",E337="H"),2,IF(AND(D337="G",E337="A"),3,IF(AND(D337="G",E337="D"),4,IF(AND(D337="R",E337="A"),5,IF(AND(D337="R",E337="D"),6,IF(AND(D337="C",E337="A"),7,IF(AND(D337="C",E337="D"),8,IF(AND(D337="L",E337="A"),9,IF(AND(D337="L",E337="D"),10,IF(AND(D337="O",E337="A"),11,IF(AND(D337="O",E337="D"),12,IF(AND(D337="V",E337="A"),13,IF(AND(D337="V",E337="D"),14,0))))))))))))))</f>
        <v>0</v>
      </c>
      <c r="X337" s="159">
        <f>IF(NOT(SUMIF($W$6:$W337,1,$I$6:$I337)=0),(SUMIF($W$6:$W337,3,$F$6:$F337)-SUMIF($AE$6:$AE337,3,$F$6:$F337))/ABS(SUMIF($W$6:$W337,1,$I$6:$I337)),0)</f>
        <v>0</v>
      </c>
      <c r="Y337" s="159">
        <f>IF(NOT(SUMIF($W$6:$W337,1,$I$6:$I337)=0),(SUMIF($W$6:$W337,5,$F$6:$F337)-SUMIF($AE$6:$AE337,5,$F$6:$F337))/ABS(SUMIF($W$6:$W337,1,$I$6:$I337)),0)</f>
        <v>0</v>
      </c>
      <c r="Z337" s="159">
        <f>IF(NOT(SUMIF($W$6:$W337,1,$I$6:$I337)=0),(SUMIF($W$6:$W337,7,$F$6:$F337)-SUMIF($AE$6:$AE337,7,$F$6:$F337))/ABS(SUMIF($W$6:$W337,1,$I$6:$I337)),0)</f>
        <v>0</v>
      </c>
      <c r="AA337" s="159">
        <f>IF(NOT(SUMIF($W$6:$W337,1,$I$6:$I337)=0),(SUMIF($W$6:$W337,9,$F$6:$F337)-SUMIF($AE$6:$AE337,9,$F$6:$F337))/ABS(SUMIF($W$6:$W337,1,$I$6:$I337)),0)</f>
        <v>0</v>
      </c>
      <c r="AB337" s="159">
        <f>IF(NOT(SUMIF($W$6:$W337,1,$I$6:$I337)=0),(SUMIF($W$6:$W337,11,$F$6:$F337)-SUMIF($AE$6:$AE337,11,$F$6:$F337))/ABS(SUMIF($W$6:$W337,1,$I$6:$I337)),0)</f>
        <v>0</v>
      </c>
      <c r="AC337" s="159">
        <f>IF(NOT(SUMIF($W$6:$W337,1,$I$6:$I337)=0),(SUMIF($W$6:$W337,13,$F$6:$F337)-SUMIF($AE$6:$AE337,13,$F$6:$F337))/ABS(SUMIF($W$6:$W337,1,$I$6:$I337)),0)</f>
        <v>0</v>
      </c>
      <c r="AD337" s="159">
        <f>IF(SUM($W$6:$W337)+SUM($AE$6:$AE337)=0,0,1-X337-Y337-Z337-AA337-AB337-AC337)</f>
        <v>0</v>
      </c>
      <c r="AE337" s="160">
        <f>IF(AND($D337="S",$E337="T"),1,IF(AND($D337="B",$E337="A"),2,IF(AND($G337="G",$E337="A"),3,IF(AND($G337="G",$E337="D"),4,IF(AND($G337="R",$E337="A"),5,IF(AND($G337="R",$E337="D"),6,IF(AND($G337="C",$E337="A"),7,IF(AND($G337="C",$E337="D"),8,IF(AND($G337="L",$E337="A"),9,IF(AND($G337="L",$E337="D"),10,IF(AND($G337="O",$E337="A"),11,IF(AND($G337="O",$E337="D"),12,IF(AND($G337="V",$E337="A"),13,IF(AND($G337="V",$E337="D"),14,IF(AND($E337="A",$G337="B"),15,0)))))))))))))))</f>
        <v>0</v>
      </c>
      <c r="AF337" s="161">
        <f>IF(AND(D337="B",E337="H"),A337,IF(AND(G337="B",OR(E337="A",E337="D")),A337,0))</f>
        <v>0</v>
      </c>
    </row>
    <row r="338" ht="12.7" customHeight="1">
      <c r="A338" s="143">
        <f>IF($E338="H",-$F338,IF($E338="T",$F338,IF(AND($E338="A",$G338="B"),$F338,IF(AND(E338="D",G338="B"),F338*0.8,0))))</f>
        <v>0</v>
      </c>
      <c r="B338" s="144">
        <f>$B337-$A338</f>
        <v>0</v>
      </c>
      <c r="C338" s="144">
        <f>IF(OR($E338="Z",AND($E338="H",$D338="B")),$F338,IF(AND($D338="B",$E338="Ü"),-$F338,IF($E338="X",$F338*$AD338,IF(AND(E338="D",G338="B"),F338*0.2,IF(AND(D338="S",E338="H"),$F338*H338/100,0)))))</f>
        <v>0</v>
      </c>
      <c r="D338" s="145"/>
      <c r="E338" s="146"/>
      <c r="F338" s="147">
        <f>IF(AND(D338="G",E338="S"),ROUND(SUM($L$6:$L337)*H338/100,-2),IF(AND(D338="R",E338="S"),ROUND(SUM(N$6:N337)*H338/100,-2),IF(AND(D338="C",E338="S"),ROUND(SUM(P$6:P337)*H338/100,-2),IF(AND(D338="L",E338="S"),ROUND(SUM(R$6:R337)*H338/100,-2),IF(AND(D338="O",E338="S"),ROUND(SUM(T$6:T337)*H338/100,-2),IF(AND(D338="V",E338="S"),ROUND(SUM(V$6:V337)*H338/100,-2),IF(AND(D338="G",E338="Z"),ABS(ROUND(SUM(K$6:K337)*H338/100,-2)),IF(AND(D338="R",E338="Z"),ABS(ROUND(SUM(M$6:M337)*H338/100,-2)),IF(AND(D338="C",E338="Z"),ABS(ROUND(SUM(O$6:O337)*H338/100,-2)),IF(AND(D338="L",E338="Z"),ABS(ROUND(SUM(Q$6:Q337)*H338/100,-2)),IF(AND(D338="O",E338="Z"),ABS(ROUND(SUM(S$6:S337)*H338/100,-2)),IF(AND(D338="V",E338="Z"),ABS(ROUND(SUM(U$6:U337)*H338/100,-2)),IF(E338="X",ABS(ROUND(SUM(I$6:I337)*H338/100,-2)),IF(AND(D338="B",E338="H"),80000,0))))))))))))))</f>
        <v>0</v>
      </c>
      <c r="G338" s="148"/>
      <c r="H338" s="149">
        <f>IF(AND(E337="S"),H336,H337)</f>
        <v>5</v>
      </c>
      <c r="I338" s="144">
        <f>IF(AND($D338="S",$E338="H"),-$F338,IF(AND($D338="S",$E338="T"),$F338,0))</f>
        <v>0</v>
      </c>
      <c r="J338" s="150">
        <f>IF(AND($D338="S",OR($E338="Ü",$E338="T",$E338="A",$E338="D")),-$F338,IF(AND($G338="S",$E338="Ü"),$F338,IF(E338="S",$F338,IF(AND(D338="S",E338="H"),$F338*(100-H338)/100,IF(E338="X",-F338,0)))))</f>
        <v>0</v>
      </c>
      <c r="K338" s="151">
        <f>IF(AND($D338="G",$E338="H"),-$F338,IF(AND($D338="G",$E338="T"),$F338,0))</f>
        <v>0</v>
      </c>
      <c r="L338" s="152">
        <f>IF(AND($D338="G",$E338="H"),$F338,IF(AND($D338="G",NOT($E338="H")),-$F338,IF($G338="G",$F338,IF(AND($E338="B",NOT($D338="G")),$F338/($G$1-1),IF($E338="X",$F338*X338,0)))))</f>
        <v>0</v>
      </c>
      <c r="M338" s="153">
        <f>IF(AND($D338="R",$E338="H"),-$F338,IF(AND($D338="R",$E338="T"),$F338,0))</f>
        <v>0</v>
      </c>
      <c r="N338" s="152">
        <f>IF(AND($D338="R",$E338="H"),$F338,IF(AND($D338="R",NOT($E338="H")),-$F338,IF($G338="R",$F338,IF(AND($E338="B",NOT($D338="R")),$F338/($G$1-1),IF($E338="X",$F338*Y338,0)))))</f>
        <v>0</v>
      </c>
      <c r="O338" s="153">
        <f>IF(AND($D338="C",$E338="H"),-$F338,IF(AND($D338="C",$E338="T"),$F338,0))</f>
        <v>0</v>
      </c>
      <c r="P338" s="152">
        <f>IF($G$1&lt;3,0,IF(AND($D338="C",$E338="H"),$F338,IF(AND($D338="C",NOT($E338="H")),-$F338,IF($G338="C",$F338,IF(AND($E338="B",NOT($D338="C")),$F338/($G$1-1),IF($E338="X",$F338*Z338,0))))))</f>
        <v>0</v>
      </c>
      <c r="Q338" s="153">
        <f>IF(AND($D338="L",$E338="H"),-$F338,IF(AND($D338="L",$E338="T"),$F338,0))</f>
        <v>0</v>
      </c>
      <c r="R338" s="152">
        <f>IF($G$1&lt;4,0,IF(AND($D338="L",$E338="H"),$F338,IF(AND($D338="L",NOT($E338="H")),-$F338,IF($G338="L",$F338,IF(AND($E338="B",NOT($D338="L")),$F338/($G$1-1),IF($E338="X",$F338*AA338,0))))))</f>
        <v>0</v>
      </c>
      <c r="S338" s="153">
        <f>IF(AND($D338="O",$E338="H"),-$F338,IF(AND($D338="O",$E338="T"),$F338,0))</f>
        <v>0</v>
      </c>
      <c r="T338" s="152">
        <f>IF($G$1&lt;5,0,IF(AND($D338="O",$E338="H"),$F338,IF(AND($D338="O",NOT($E338="H")),-$F338,IF($G338="O",$F338,IF(AND($E338="B",NOT($D338="O")),$F338/($G$1-1),IF($E338="X",$F338*AB338,0))))))</f>
        <v>0</v>
      </c>
      <c r="U338" s="153">
        <f>IF(AND($D338="V",$E338="H"),-$F338,IF(AND($D338="V",$E338="T"),$F338,0))</f>
        <v>0</v>
      </c>
      <c r="V338" s="152">
        <f>IF($G$1&lt;6,0,IF(AND($D338="V",$E338="H"),$F338,IF(AND($D338="V",NOT($E338="H")),-$F338,IF($G338="V",$F338,IF(AND($E338="B",NOT($D338="V")),$F338/($G$1-1),IF($E338="X",($F338*AC338)-#REF!,0))))))</f>
        <v>0</v>
      </c>
      <c r="W338" s="154">
        <f>IF(AND(D338="S",E338="H"),1,IF(AND(D338="B",E338="H"),2,IF(AND(D338="G",E338="A"),3,IF(AND(D338="G",E338="D"),4,IF(AND(D338="R",E338="A"),5,IF(AND(D338="R",E338="D"),6,IF(AND(D338="C",E338="A"),7,IF(AND(D338="C",E338="D"),8,IF(AND(D338="L",E338="A"),9,IF(AND(D338="L",E338="D"),10,IF(AND(D338="O",E338="A"),11,IF(AND(D338="O",E338="D"),12,IF(AND(D338="V",E338="A"),13,IF(AND(D338="V",E338="D"),14,0))))))))))))))</f>
        <v>0</v>
      </c>
      <c r="X338" s="155">
        <f>IF(NOT(SUMIF($W$6:$W338,1,$I$6:$I338)=0),(SUMIF($W$6:$W338,3,$F$6:$F338)-SUMIF($AE$6:$AE338,3,$F$6:$F338))/ABS(SUMIF($W$6:$W338,1,$I$6:$I338)),0)</f>
        <v>0</v>
      </c>
      <c r="Y338" s="155">
        <f>IF(NOT(SUMIF($W$6:$W338,1,$I$6:$I338)=0),(SUMIF($W$6:$W338,5,$F$6:$F338)-SUMIF($AE$6:$AE338,5,$F$6:$F338))/ABS(SUMIF($W$6:$W338,1,$I$6:$I338)),0)</f>
        <v>0</v>
      </c>
      <c r="Z338" s="155">
        <f>IF(NOT(SUMIF($W$6:$W338,1,$I$6:$I338)=0),(SUMIF($W$6:$W338,7,$F$6:$F338)-SUMIF($AE$6:$AE338,7,$F$6:$F338))/ABS(SUMIF($W$6:$W338,1,$I$6:$I338)),0)</f>
        <v>0</v>
      </c>
      <c r="AA338" s="155">
        <f>IF(NOT(SUMIF($W$6:$W338,1,$I$6:$I338)=0),(SUMIF($W$6:$W338,9,$F$6:$F338)-SUMIF($AE$6:$AE338,9,$F$6:$F338))/ABS(SUMIF($W$6:$W338,1,$I$6:$I338)),0)</f>
        <v>0</v>
      </c>
      <c r="AB338" s="155">
        <f>IF(NOT(SUMIF($W$6:$W338,1,$I$6:$I338)=0),(SUMIF($W$6:$W338,11,$F$6:$F338)-SUMIF($AE$6:$AE338,11,$F$6:$F338))/ABS(SUMIF($W$6:$W338,1,$I$6:$I338)),0)</f>
        <v>0</v>
      </c>
      <c r="AC338" s="155">
        <f>IF(NOT(SUMIF($W$6:$W338,1,$I$6:$I338)=0),(SUMIF($W$6:$W338,13,$F$6:$F338)-SUMIF($AE$6:$AE338,13,$F$6:$F338))/ABS(SUMIF($W$6:$W338,1,$I$6:$I338)),0)</f>
        <v>0</v>
      </c>
      <c r="AD338" s="155">
        <f>IF(SUM($W$6:$W338)+SUM($AE$6:$AE338)=0,0,1-X338-Y338-Z338-AA338-AB338-AC338)</f>
        <v>0</v>
      </c>
      <c r="AE338" s="156">
        <f>IF(AND($D338="S",$E338="T"),1,IF(AND($D338="B",$E338="A"),2,IF(AND($G338="G",$E338="A"),3,IF(AND($G338="G",$E338="D"),4,IF(AND($G338="R",$E338="A"),5,IF(AND($G338="R",$E338="D"),6,IF(AND($G338="C",$E338="A"),7,IF(AND($G338="C",$E338="D"),8,IF(AND($G338="L",$E338="A"),9,IF(AND($G338="L",$E338="D"),10,IF(AND($G338="O",$E338="A"),11,IF(AND($G338="O",$E338="D"),12,IF(AND($G338="V",$E338="A"),13,IF(AND($G338="V",$E338="D"),14,IF(AND($E338="A",$G338="B"),15,0)))))))))))))))</f>
        <v>0</v>
      </c>
      <c r="AF338" s="157">
        <f>IF(AND(D338="B",E338="H"),A338,IF(AND(G338="B",OR(E338="A",E338="D")),A338,0))</f>
        <v>0</v>
      </c>
    </row>
    <row r="339" ht="12.7" customHeight="1">
      <c r="A339" s="143">
        <f>IF($E339="H",-$F339,IF($E339="T",$F339,IF(AND($E339="A",$G339="B"),$F339,IF(AND(E339="D",G339="B"),F339*0.8,0))))</f>
        <v>0</v>
      </c>
      <c r="B339" s="144">
        <f>$B338-$A339</f>
        <v>0</v>
      </c>
      <c r="C339" s="144">
        <f>IF(OR($E339="Z",AND($E339="H",$D339="B")),$F339,IF(AND($D339="B",$E339="Ü"),-$F339,IF($E339="X",$F339*$AD339,IF(AND(E339="D",G339="B"),F339*0.2,IF(AND(D339="S",E339="H"),$F339*H339/100,0)))))</f>
        <v>0</v>
      </c>
      <c r="D339" s="145"/>
      <c r="E339" s="146"/>
      <c r="F339" s="147">
        <f>IF(AND(D339="G",E339="S"),ROUND(SUM($L$6:$L338)*H339/100,-2),IF(AND(D339="R",E339="S"),ROUND(SUM(N$6:N338)*H339/100,-2),IF(AND(D339="C",E339="S"),ROUND(SUM(P$6:P338)*H339/100,-2),IF(AND(D339="L",E339="S"),ROUND(SUM(R$6:R338)*H339/100,-2),IF(AND(D339="O",E339="S"),ROUND(SUM(T$6:T338)*H339/100,-2),IF(AND(D339="V",E339="S"),ROUND(SUM(V$6:V338)*H339/100,-2),IF(AND(D339="G",E339="Z"),ABS(ROUND(SUM(K$6:K338)*H339/100,-2)),IF(AND(D339="R",E339="Z"),ABS(ROUND(SUM(M$6:M338)*H339/100,-2)),IF(AND(D339="C",E339="Z"),ABS(ROUND(SUM(O$6:O338)*H339/100,-2)),IF(AND(D339="L",E339="Z"),ABS(ROUND(SUM(Q$6:Q338)*H339/100,-2)),IF(AND(D339="O",E339="Z"),ABS(ROUND(SUM(S$6:S338)*H339/100,-2)),IF(AND(D339="V",E339="Z"),ABS(ROUND(SUM(U$6:U338)*H339/100,-2)),IF(E339="X",ABS(ROUND(SUM(I$6:I338)*H339/100,-2)),IF(AND(D339="B",E339="H"),80000,0))))))))))))))</f>
        <v>0</v>
      </c>
      <c r="G339" s="148"/>
      <c r="H339" s="149">
        <f>IF(AND(E338="S"),H337,H338)</f>
        <v>5</v>
      </c>
      <c r="I339" s="144">
        <f>IF(AND($D339="S",$E339="H"),-$F339,IF(AND($D339="S",$E339="T"),$F339,0))</f>
        <v>0</v>
      </c>
      <c r="J339" s="150">
        <f>IF(AND($D339="S",OR($E339="Ü",$E339="T",$E339="A",$E339="D")),-$F339,IF(AND($G339="S",$E339="Ü"),$F339,IF(E339="S",$F339,IF(AND(D339="S",E339="H"),$F339*(100-H339)/100,IF(E339="X",-F339,0)))))</f>
        <v>0</v>
      </c>
      <c r="K339" s="151">
        <f>IF(AND($D339="G",$E339="H"),-$F339,IF(AND($D339="G",$E339="T"),$F339,0))</f>
        <v>0</v>
      </c>
      <c r="L339" s="152">
        <f>IF(AND($D339="G",$E339="H"),$F339,IF(AND($D339="G",NOT($E339="H")),-$F339,IF($G339="G",$F339,IF(AND($E339="B",NOT($D339="G")),$F339/($G$1-1),IF($E339="X",$F339*X339,0)))))</f>
        <v>0</v>
      </c>
      <c r="M339" s="153">
        <f>IF(AND($D339="R",$E339="H"),-$F339,IF(AND($D339="R",$E339="T"),$F339,0))</f>
        <v>0</v>
      </c>
      <c r="N339" s="152">
        <f>IF(AND($D339="R",$E339="H"),$F339,IF(AND($D339="R",NOT($E339="H")),-$F339,IF($G339="R",$F339,IF(AND($E339="B",NOT($D339="R")),$F339/($G$1-1),IF($E339="X",$F339*Y339,0)))))</f>
        <v>0</v>
      </c>
      <c r="O339" s="153">
        <f>IF(AND($D339="C",$E339="H"),-$F339,IF(AND($D339="C",$E339="T"),$F339,0))</f>
        <v>0</v>
      </c>
      <c r="P339" s="152">
        <f>IF($G$1&lt;3,0,IF(AND($D339="C",$E339="H"),$F339,IF(AND($D339="C",NOT($E339="H")),-$F339,IF($G339="C",$F339,IF(AND($E339="B",NOT($D339="C")),$F339/($G$1-1),IF($E339="X",$F339*Z339,0))))))</f>
        <v>0</v>
      </c>
      <c r="Q339" s="153">
        <f>IF(AND($D339="L",$E339="H"),-$F339,IF(AND($D339="L",$E339="T"),$F339,0))</f>
        <v>0</v>
      </c>
      <c r="R339" s="152">
        <f>IF($G$1&lt;4,0,IF(AND($D339="L",$E339="H"),$F339,IF(AND($D339="L",NOT($E339="H")),-$F339,IF($G339="L",$F339,IF(AND($E339="B",NOT($D339="L")),$F339/($G$1-1),IF($E339="X",$F339*AA339,0))))))</f>
        <v>0</v>
      </c>
      <c r="S339" s="153">
        <f>IF(AND($D339="O",$E339="H"),-$F339,IF(AND($D339="O",$E339="T"),$F339,0))</f>
        <v>0</v>
      </c>
      <c r="T339" s="152">
        <f>IF($G$1&lt;5,0,IF(AND($D339="O",$E339="H"),$F339,IF(AND($D339="O",NOT($E339="H")),-$F339,IF($G339="O",$F339,IF(AND($E339="B",NOT($D339="O")),$F339/($G$1-1),IF($E339="X",$F339*AB339,0))))))</f>
        <v>0</v>
      </c>
      <c r="U339" s="153">
        <f>IF(AND($D339="V",$E339="H"),-$F339,IF(AND($D339="V",$E339="T"),$F339,0))</f>
        <v>0</v>
      </c>
      <c r="V339" s="152">
        <f>IF($G$1&lt;6,0,IF(AND($D339="V",$E339="H"),$F339,IF(AND($D339="V",NOT($E339="H")),-$F339,IF($G339="V",$F339,IF(AND($E339="B",NOT($D339="V")),$F339/($G$1-1),IF($E339="X",($F339*AC339)-#REF!,0))))))</f>
        <v>0</v>
      </c>
      <c r="W339" s="158">
        <f>IF(AND(D339="S",E339="H"),1,IF(AND(D339="B",E339="H"),2,IF(AND(D339="G",E339="A"),3,IF(AND(D339="G",E339="D"),4,IF(AND(D339="R",E339="A"),5,IF(AND(D339="R",E339="D"),6,IF(AND(D339="C",E339="A"),7,IF(AND(D339="C",E339="D"),8,IF(AND(D339="L",E339="A"),9,IF(AND(D339="L",E339="D"),10,IF(AND(D339="O",E339="A"),11,IF(AND(D339="O",E339="D"),12,IF(AND(D339="V",E339="A"),13,IF(AND(D339="V",E339="D"),14,0))))))))))))))</f>
        <v>0</v>
      </c>
      <c r="X339" s="159">
        <f>IF(NOT(SUMIF($W$6:$W339,1,$I$6:$I339)=0),(SUMIF($W$6:$W339,3,$F$6:$F339)-SUMIF($AE$6:$AE339,3,$F$6:$F339))/ABS(SUMIF($W$6:$W339,1,$I$6:$I339)),0)</f>
        <v>0</v>
      </c>
      <c r="Y339" s="159">
        <f>IF(NOT(SUMIF($W$6:$W339,1,$I$6:$I339)=0),(SUMIF($W$6:$W339,5,$F$6:$F339)-SUMIF($AE$6:$AE339,5,$F$6:$F339))/ABS(SUMIF($W$6:$W339,1,$I$6:$I339)),0)</f>
        <v>0</v>
      </c>
      <c r="Z339" s="159">
        <f>IF(NOT(SUMIF($W$6:$W339,1,$I$6:$I339)=0),(SUMIF($W$6:$W339,7,$F$6:$F339)-SUMIF($AE$6:$AE339,7,$F$6:$F339))/ABS(SUMIF($W$6:$W339,1,$I$6:$I339)),0)</f>
        <v>0</v>
      </c>
      <c r="AA339" s="159">
        <f>IF(NOT(SUMIF($W$6:$W339,1,$I$6:$I339)=0),(SUMIF($W$6:$W339,9,$F$6:$F339)-SUMIF($AE$6:$AE339,9,$F$6:$F339))/ABS(SUMIF($W$6:$W339,1,$I$6:$I339)),0)</f>
        <v>0</v>
      </c>
      <c r="AB339" s="159">
        <f>IF(NOT(SUMIF($W$6:$W339,1,$I$6:$I339)=0),(SUMIF($W$6:$W339,11,$F$6:$F339)-SUMIF($AE$6:$AE339,11,$F$6:$F339))/ABS(SUMIF($W$6:$W339,1,$I$6:$I339)),0)</f>
        <v>0</v>
      </c>
      <c r="AC339" s="159">
        <f>IF(NOT(SUMIF($W$6:$W339,1,$I$6:$I339)=0),(SUMIF($W$6:$W339,13,$F$6:$F339)-SUMIF($AE$6:$AE339,13,$F$6:$F339))/ABS(SUMIF($W$6:$W339,1,$I$6:$I339)),0)</f>
        <v>0</v>
      </c>
      <c r="AD339" s="159">
        <f>IF(SUM($W$6:$W339)+SUM($AE$6:$AE339)=0,0,1-X339-Y339-Z339-AA339-AB339-AC339)</f>
        <v>0</v>
      </c>
      <c r="AE339" s="160">
        <f>IF(AND($D339="S",$E339="T"),1,IF(AND($D339="B",$E339="A"),2,IF(AND($G339="G",$E339="A"),3,IF(AND($G339="G",$E339="D"),4,IF(AND($G339="R",$E339="A"),5,IF(AND($G339="R",$E339="D"),6,IF(AND($G339="C",$E339="A"),7,IF(AND($G339="C",$E339="D"),8,IF(AND($G339="L",$E339="A"),9,IF(AND($G339="L",$E339="D"),10,IF(AND($G339="O",$E339="A"),11,IF(AND($G339="O",$E339="D"),12,IF(AND($G339="V",$E339="A"),13,IF(AND($G339="V",$E339="D"),14,IF(AND($E339="A",$G339="B"),15,0)))))))))))))))</f>
        <v>0</v>
      </c>
      <c r="AF339" s="161">
        <f>IF(AND(D339="B",E339="H"),A339,IF(AND(G339="B",OR(E339="A",E339="D")),A339,0))</f>
        <v>0</v>
      </c>
    </row>
    <row r="340" ht="12.7" customHeight="1">
      <c r="A340" s="143">
        <f>IF($E340="H",-$F340,IF($E340="T",$F340,IF(AND($E340="A",$G340="B"),$F340,IF(AND(E340="D",G340="B"),F340*0.8,0))))</f>
        <v>0</v>
      </c>
      <c r="B340" s="144">
        <f>$B339-$A340</f>
        <v>0</v>
      </c>
      <c r="C340" s="144">
        <f>IF(OR($E340="Z",AND($E340="H",$D340="B")),$F340,IF(AND($D340="B",$E340="Ü"),-$F340,IF($E340="X",$F340*$AD340,IF(AND(E340="D",G340="B"),F340*0.2,IF(AND(D340="S",E340="H"),$F340*H340/100,0)))))</f>
        <v>0</v>
      </c>
      <c r="D340" s="145"/>
      <c r="E340" s="146"/>
      <c r="F340" s="147">
        <f>IF(AND(D340="G",E340="S"),ROUND(SUM($L$6:$L339)*H340/100,-2),IF(AND(D340="R",E340="S"),ROUND(SUM(N$6:N339)*H340/100,-2),IF(AND(D340="C",E340="S"),ROUND(SUM(P$6:P339)*H340/100,-2),IF(AND(D340="L",E340="S"),ROUND(SUM(R$6:R339)*H340/100,-2),IF(AND(D340="O",E340="S"),ROUND(SUM(T$6:T339)*H340/100,-2),IF(AND(D340="V",E340="S"),ROUND(SUM(V$6:V339)*H340/100,-2),IF(AND(D340="G",E340="Z"),ABS(ROUND(SUM(K$6:K339)*H340/100,-2)),IF(AND(D340="R",E340="Z"),ABS(ROUND(SUM(M$6:M339)*H340/100,-2)),IF(AND(D340="C",E340="Z"),ABS(ROUND(SUM(O$6:O339)*H340/100,-2)),IF(AND(D340="L",E340="Z"),ABS(ROUND(SUM(Q$6:Q339)*H340/100,-2)),IF(AND(D340="O",E340="Z"),ABS(ROUND(SUM(S$6:S339)*H340/100,-2)),IF(AND(D340="V",E340="Z"),ABS(ROUND(SUM(U$6:U339)*H340/100,-2)),IF(E340="X",ABS(ROUND(SUM(I$6:I339)*H340/100,-2)),IF(AND(D340="B",E340="H"),80000,0))))))))))))))</f>
        <v>0</v>
      </c>
      <c r="G340" s="148"/>
      <c r="H340" s="149">
        <f>IF(AND(E339="S"),H338,H339)</f>
        <v>5</v>
      </c>
      <c r="I340" s="144">
        <f>IF(AND($D340="S",$E340="H"),-$F340,IF(AND($D340="S",$E340="T"),$F340,0))</f>
        <v>0</v>
      </c>
      <c r="J340" s="150">
        <f>IF(AND($D340="S",OR($E340="Ü",$E340="T",$E340="A",$E340="D")),-$F340,IF(AND($G340="S",$E340="Ü"),$F340,IF(E340="S",$F340,IF(AND(D340="S",E340="H"),$F340*(100-H340)/100,IF(E340="X",-F340,0)))))</f>
        <v>0</v>
      </c>
      <c r="K340" s="151">
        <f>IF(AND($D340="G",$E340="H"),-$F340,IF(AND($D340="G",$E340="T"),$F340,0))</f>
        <v>0</v>
      </c>
      <c r="L340" s="152">
        <f>IF(AND($D340="G",$E340="H"),$F340,IF(AND($D340="G",NOT($E340="H")),-$F340,IF($G340="G",$F340,IF(AND($E340="B",NOT($D340="G")),$F340/($G$1-1),IF($E340="X",$F340*X340,0)))))</f>
        <v>0</v>
      </c>
      <c r="M340" s="153">
        <f>IF(AND($D340="R",$E340="H"),-$F340,IF(AND($D340="R",$E340="T"),$F340,0))</f>
        <v>0</v>
      </c>
      <c r="N340" s="152">
        <f>IF(AND($D340="R",$E340="H"),$F340,IF(AND($D340="R",NOT($E340="H")),-$F340,IF($G340="R",$F340,IF(AND($E340="B",NOT($D340="R")),$F340/($G$1-1),IF($E340="X",$F340*Y340,0)))))</f>
        <v>0</v>
      </c>
      <c r="O340" s="153">
        <f>IF(AND($D340="C",$E340="H"),-$F340,IF(AND($D340="C",$E340="T"),$F340,0))</f>
        <v>0</v>
      </c>
      <c r="P340" s="152">
        <f>IF($G$1&lt;3,0,IF(AND($D340="C",$E340="H"),$F340,IF(AND($D340="C",NOT($E340="H")),-$F340,IF($G340="C",$F340,IF(AND($E340="B",NOT($D340="C")),$F340/($G$1-1),IF($E340="X",$F340*Z340,0))))))</f>
        <v>0</v>
      </c>
      <c r="Q340" s="153">
        <f>IF(AND($D340="L",$E340="H"),-$F340,IF(AND($D340="L",$E340="T"),$F340,0))</f>
        <v>0</v>
      </c>
      <c r="R340" s="152">
        <f>IF($G$1&lt;4,0,IF(AND($D340="L",$E340="H"),$F340,IF(AND($D340="L",NOT($E340="H")),-$F340,IF($G340="L",$F340,IF(AND($E340="B",NOT($D340="L")),$F340/($G$1-1),IF($E340="X",$F340*AA340,0))))))</f>
        <v>0</v>
      </c>
      <c r="S340" s="153">
        <f>IF(AND($D340="O",$E340="H"),-$F340,IF(AND($D340="O",$E340="T"),$F340,0))</f>
        <v>0</v>
      </c>
      <c r="T340" s="152">
        <f>IF($G$1&lt;5,0,IF(AND($D340="O",$E340="H"),$F340,IF(AND($D340="O",NOT($E340="H")),-$F340,IF($G340="O",$F340,IF(AND($E340="B",NOT($D340="O")),$F340/($G$1-1),IF($E340="X",$F340*AB340,0))))))</f>
        <v>0</v>
      </c>
      <c r="U340" s="153">
        <f>IF(AND($D340="V",$E340="H"),-$F340,IF(AND($D340="V",$E340="T"),$F340,0))</f>
        <v>0</v>
      </c>
      <c r="V340" s="152">
        <f>IF($G$1&lt;6,0,IF(AND($D340="V",$E340="H"),$F340,IF(AND($D340="V",NOT($E340="H")),-$F340,IF($G340="V",$F340,IF(AND($E340="B",NOT($D340="V")),$F340/($G$1-1),IF($E340="X",($F340*AC340)-#REF!,0))))))</f>
        <v>0</v>
      </c>
      <c r="W340" s="154">
        <f>IF(AND(D340="S",E340="H"),1,IF(AND(D340="B",E340="H"),2,IF(AND(D340="G",E340="A"),3,IF(AND(D340="G",E340="D"),4,IF(AND(D340="R",E340="A"),5,IF(AND(D340="R",E340="D"),6,IF(AND(D340="C",E340="A"),7,IF(AND(D340="C",E340="D"),8,IF(AND(D340="L",E340="A"),9,IF(AND(D340="L",E340="D"),10,IF(AND(D340="O",E340="A"),11,IF(AND(D340="O",E340="D"),12,IF(AND(D340="V",E340="A"),13,IF(AND(D340="V",E340="D"),14,0))))))))))))))</f>
        <v>0</v>
      </c>
      <c r="X340" s="155">
        <f>IF(NOT(SUMIF($W$6:$W340,1,$I$6:$I340)=0),(SUMIF($W$6:$W340,3,$F$6:$F340)-SUMIF($AE$6:$AE340,3,$F$6:$F340))/ABS(SUMIF($W$6:$W340,1,$I$6:$I340)),0)</f>
        <v>0</v>
      </c>
      <c r="Y340" s="155">
        <f>IF(NOT(SUMIF($W$6:$W340,1,$I$6:$I340)=0),(SUMIF($W$6:$W340,5,$F$6:$F340)-SUMIF($AE$6:$AE340,5,$F$6:$F340))/ABS(SUMIF($W$6:$W340,1,$I$6:$I340)),0)</f>
        <v>0</v>
      </c>
      <c r="Z340" s="155">
        <f>IF(NOT(SUMIF($W$6:$W340,1,$I$6:$I340)=0),(SUMIF($W$6:$W340,7,$F$6:$F340)-SUMIF($AE$6:$AE340,7,$F$6:$F340))/ABS(SUMIF($W$6:$W340,1,$I$6:$I340)),0)</f>
        <v>0</v>
      </c>
      <c r="AA340" s="155">
        <f>IF(NOT(SUMIF($W$6:$W340,1,$I$6:$I340)=0),(SUMIF($W$6:$W340,9,$F$6:$F340)-SUMIF($AE$6:$AE340,9,$F$6:$F340))/ABS(SUMIF($W$6:$W340,1,$I$6:$I340)),0)</f>
        <v>0</v>
      </c>
      <c r="AB340" s="155">
        <f>IF(NOT(SUMIF($W$6:$W340,1,$I$6:$I340)=0),(SUMIF($W$6:$W340,11,$F$6:$F340)-SUMIF($AE$6:$AE340,11,$F$6:$F340))/ABS(SUMIF($W$6:$W340,1,$I$6:$I340)),0)</f>
        <v>0</v>
      </c>
      <c r="AC340" s="155">
        <f>IF(NOT(SUMIF($W$6:$W340,1,$I$6:$I340)=0),(SUMIF($W$6:$W340,13,$F$6:$F340)-SUMIF($AE$6:$AE340,13,$F$6:$F340))/ABS(SUMIF($W$6:$W340,1,$I$6:$I340)),0)</f>
        <v>0</v>
      </c>
      <c r="AD340" s="155">
        <f>IF(SUM($W$6:$W340)+SUM($AE$6:$AE340)=0,0,1-X340-Y340-Z340-AA340-AB340-AC340)</f>
        <v>0</v>
      </c>
      <c r="AE340" s="156">
        <f>IF(AND($D340="S",$E340="T"),1,IF(AND($D340="B",$E340="A"),2,IF(AND($G340="G",$E340="A"),3,IF(AND($G340="G",$E340="D"),4,IF(AND($G340="R",$E340="A"),5,IF(AND($G340="R",$E340="D"),6,IF(AND($G340="C",$E340="A"),7,IF(AND($G340="C",$E340="D"),8,IF(AND($G340="L",$E340="A"),9,IF(AND($G340="L",$E340="D"),10,IF(AND($G340="O",$E340="A"),11,IF(AND($G340="O",$E340="D"),12,IF(AND($G340="V",$E340="A"),13,IF(AND($G340="V",$E340="D"),14,IF(AND($E340="A",$G340="B"),15,0)))))))))))))))</f>
        <v>0</v>
      </c>
      <c r="AF340" s="157">
        <f>IF(AND(D340="B",E340="H"),A340,IF(AND(G340="B",OR(E340="A",E340="D")),A340,0))</f>
        <v>0</v>
      </c>
    </row>
    <row r="341" ht="12.7" customHeight="1">
      <c r="A341" s="143">
        <f>IF($E341="H",-$F341,IF($E341="T",$F341,IF(AND($E341="A",$G341="B"),$F341,IF(AND(E341="D",G341="B"),F341*0.8,0))))</f>
        <v>0</v>
      </c>
      <c r="B341" s="144">
        <f>$B340-$A341</f>
        <v>0</v>
      </c>
      <c r="C341" s="144">
        <f>IF(OR($E341="Z",AND($E341="H",$D341="B")),$F341,IF(AND($D341="B",$E341="Ü"),-$F341,IF($E341="X",$F341*$AD341,IF(AND(E341="D",G341="B"),F341*0.2,IF(AND(D341="S",E341="H"),$F341*H341/100,0)))))</f>
        <v>0</v>
      </c>
      <c r="D341" s="145"/>
      <c r="E341" s="146"/>
      <c r="F341" s="147">
        <f>IF(AND(D341="G",E341="S"),ROUND(SUM($L$6:$L340)*H341/100,-2),IF(AND(D341="R",E341="S"),ROUND(SUM(N$6:N340)*H341/100,-2),IF(AND(D341="C",E341="S"),ROUND(SUM(P$6:P340)*H341/100,-2),IF(AND(D341="L",E341="S"),ROUND(SUM(R$6:R340)*H341/100,-2),IF(AND(D341="O",E341="S"),ROUND(SUM(T$6:T340)*H341/100,-2),IF(AND(D341="V",E341="S"),ROUND(SUM(V$6:V340)*H341/100,-2),IF(AND(D341="G",E341="Z"),ABS(ROUND(SUM(K$6:K340)*H341/100,-2)),IF(AND(D341="R",E341="Z"),ABS(ROUND(SUM(M$6:M340)*H341/100,-2)),IF(AND(D341="C",E341="Z"),ABS(ROUND(SUM(O$6:O340)*H341/100,-2)),IF(AND(D341="L",E341="Z"),ABS(ROUND(SUM(Q$6:Q340)*H341/100,-2)),IF(AND(D341="O",E341="Z"),ABS(ROUND(SUM(S$6:S340)*H341/100,-2)),IF(AND(D341="V",E341="Z"),ABS(ROUND(SUM(U$6:U340)*H341/100,-2)),IF(E341="X",ABS(ROUND(SUM(I$6:I340)*H341/100,-2)),IF(AND(D341="B",E341="H"),80000,0))))))))))))))</f>
        <v>0</v>
      </c>
      <c r="G341" s="148"/>
      <c r="H341" s="149">
        <f>IF(AND(E340="S"),H339,H340)</f>
        <v>5</v>
      </c>
      <c r="I341" s="144">
        <f>IF(AND($D341="S",$E341="H"),-$F341,IF(AND($D341="S",$E341="T"),$F341,0))</f>
        <v>0</v>
      </c>
      <c r="J341" s="150">
        <f>IF(AND($D341="S",OR($E341="Ü",$E341="T",$E341="A",$E341="D")),-$F341,IF(AND($G341="S",$E341="Ü"),$F341,IF(E341="S",$F341,IF(AND(D341="S",E341="H"),$F341*(100-H341)/100,IF(E341="X",-F341,0)))))</f>
        <v>0</v>
      </c>
      <c r="K341" s="151">
        <f>IF(AND($D341="G",$E341="H"),-$F341,IF(AND($D341="G",$E341="T"),$F341,0))</f>
        <v>0</v>
      </c>
      <c r="L341" s="152">
        <f>IF(AND($D341="G",$E341="H"),$F341,IF(AND($D341="G",NOT($E341="H")),-$F341,IF($G341="G",$F341,IF(AND($E341="B",NOT($D341="G")),$F341/($G$1-1),IF($E341="X",$F341*X341,0)))))</f>
        <v>0</v>
      </c>
      <c r="M341" s="153">
        <f>IF(AND($D341="R",$E341="H"),-$F341,IF(AND($D341="R",$E341="T"),$F341,0))</f>
        <v>0</v>
      </c>
      <c r="N341" s="152">
        <f>IF(AND($D341="R",$E341="H"),$F341,IF(AND($D341="R",NOT($E341="H")),-$F341,IF($G341="R",$F341,IF(AND($E341="B",NOT($D341="R")),$F341/($G$1-1),IF($E341="X",$F341*Y341,0)))))</f>
        <v>0</v>
      </c>
      <c r="O341" s="153">
        <f>IF(AND($D341="C",$E341="H"),-$F341,IF(AND($D341="C",$E341="T"),$F341,0))</f>
        <v>0</v>
      </c>
      <c r="P341" s="152">
        <f>IF($G$1&lt;3,0,IF(AND($D341="C",$E341="H"),$F341,IF(AND($D341="C",NOT($E341="H")),-$F341,IF($G341="C",$F341,IF(AND($E341="B",NOT($D341="C")),$F341/($G$1-1),IF($E341="X",$F341*Z341,0))))))</f>
        <v>0</v>
      </c>
      <c r="Q341" s="153">
        <f>IF(AND($D341="L",$E341="H"),-$F341,IF(AND($D341="L",$E341="T"),$F341,0))</f>
        <v>0</v>
      </c>
      <c r="R341" s="152">
        <f>IF($G$1&lt;4,0,IF(AND($D341="L",$E341="H"),$F341,IF(AND($D341="L",NOT($E341="H")),-$F341,IF($G341="L",$F341,IF(AND($E341="B",NOT($D341="L")),$F341/($G$1-1),IF($E341="X",$F341*AA341,0))))))</f>
        <v>0</v>
      </c>
      <c r="S341" s="153">
        <f>IF(AND($D341="O",$E341="H"),-$F341,IF(AND($D341="O",$E341="T"),$F341,0))</f>
        <v>0</v>
      </c>
      <c r="T341" s="152">
        <f>IF($G$1&lt;5,0,IF(AND($D341="O",$E341="H"),$F341,IF(AND($D341="O",NOT($E341="H")),-$F341,IF($G341="O",$F341,IF(AND($E341="B",NOT($D341="O")),$F341/($G$1-1),IF($E341="X",$F341*AB341,0))))))</f>
        <v>0</v>
      </c>
      <c r="U341" s="153">
        <f>IF(AND($D341="V",$E341="H"),-$F341,IF(AND($D341="V",$E341="T"),$F341,0))</f>
        <v>0</v>
      </c>
      <c r="V341" s="152">
        <f>IF($G$1&lt;6,0,IF(AND($D341="V",$E341="H"),$F341,IF(AND($D341="V",NOT($E341="H")),-$F341,IF($G341="V",$F341,IF(AND($E341="B",NOT($D341="V")),$F341/($G$1-1),IF($E341="X",($F341*AC341)-#REF!,0))))))</f>
        <v>0</v>
      </c>
      <c r="W341" s="158">
        <f>IF(AND(D341="S",E341="H"),1,IF(AND(D341="B",E341="H"),2,IF(AND(D341="G",E341="A"),3,IF(AND(D341="G",E341="D"),4,IF(AND(D341="R",E341="A"),5,IF(AND(D341="R",E341="D"),6,IF(AND(D341="C",E341="A"),7,IF(AND(D341="C",E341="D"),8,IF(AND(D341="L",E341="A"),9,IF(AND(D341="L",E341="D"),10,IF(AND(D341="O",E341="A"),11,IF(AND(D341="O",E341="D"),12,IF(AND(D341="V",E341="A"),13,IF(AND(D341="V",E341="D"),14,0))))))))))))))</f>
        <v>0</v>
      </c>
      <c r="X341" s="159">
        <f>IF(NOT(SUMIF($W$6:$W341,1,$I$6:$I341)=0),(SUMIF($W$6:$W341,3,$F$6:$F341)-SUMIF($AE$6:$AE341,3,$F$6:$F341))/ABS(SUMIF($W$6:$W341,1,$I$6:$I341)),0)</f>
        <v>0</v>
      </c>
      <c r="Y341" s="159">
        <f>IF(NOT(SUMIF($W$6:$W341,1,$I$6:$I341)=0),(SUMIF($W$6:$W341,5,$F$6:$F341)-SUMIF($AE$6:$AE341,5,$F$6:$F341))/ABS(SUMIF($W$6:$W341,1,$I$6:$I341)),0)</f>
        <v>0</v>
      </c>
      <c r="Z341" s="159">
        <f>IF(NOT(SUMIF($W$6:$W341,1,$I$6:$I341)=0),(SUMIF($W$6:$W341,7,$F$6:$F341)-SUMIF($AE$6:$AE341,7,$F$6:$F341))/ABS(SUMIF($W$6:$W341,1,$I$6:$I341)),0)</f>
        <v>0</v>
      </c>
      <c r="AA341" s="159">
        <f>IF(NOT(SUMIF($W$6:$W341,1,$I$6:$I341)=0),(SUMIF($W$6:$W341,9,$F$6:$F341)-SUMIF($AE$6:$AE341,9,$F$6:$F341))/ABS(SUMIF($W$6:$W341,1,$I$6:$I341)),0)</f>
        <v>0</v>
      </c>
      <c r="AB341" s="159">
        <f>IF(NOT(SUMIF($W$6:$W341,1,$I$6:$I341)=0),(SUMIF($W$6:$W341,11,$F$6:$F341)-SUMIF($AE$6:$AE341,11,$F$6:$F341))/ABS(SUMIF($W$6:$W341,1,$I$6:$I341)),0)</f>
        <v>0</v>
      </c>
      <c r="AC341" s="159">
        <f>IF(NOT(SUMIF($W$6:$W341,1,$I$6:$I341)=0),(SUMIF($W$6:$W341,13,$F$6:$F341)-SUMIF($AE$6:$AE341,13,$F$6:$F341))/ABS(SUMIF($W$6:$W341,1,$I$6:$I341)),0)</f>
        <v>0</v>
      </c>
      <c r="AD341" s="159">
        <f>IF(SUM($W$6:$W341)+SUM($AE$6:$AE341)=0,0,1-X341-Y341-Z341-AA341-AB341-AC341)</f>
        <v>0</v>
      </c>
      <c r="AE341" s="160">
        <f>IF(AND($D341="S",$E341="T"),1,IF(AND($D341="B",$E341="A"),2,IF(AND($G341="G",$E341="A"),3,IF(AND($G341="G",$E341="D"),4,IF(AND($G341="R",$E341="A"),5,IF(AND($G341="R",$E341="D"),6,IF(AND($G341="C",$E341="A"),7,IF(AND($G341="C",$E341="D"),8,IF(AND($G341="L",$E341="A"),9,IF(AND($G341="L",$E341="D"),10,IF(AND($G341="O",$E341="A"),11,IF(AND($G341="O",$E341="D"),12,IF(AND($G341="V",$E341="A"),13,IF(AND($G341="V",$E341="D"),14,IF(AND($E341="A",$G341="B"),15,0)))))))))))))))</f>
        <v>0</v>
      </c>
      <c r="AF341" s="161">
        <f>IF(AND(D341="B",E341="H"),A341,IF(AND(G341="B",OR(E341="A",E341="D")),A341,0))</f>
        <v>0</v>
      </c>
    </row>
    <row r="342" ht="12.7" customHeight="1">
      <c r="A342" s="143">
        <f>IF($E342="H",-$F342,IF($E342="T",$F342,IF(AND($E342="A",$G342="B"),$F342,IF(AND(E342="D",G342="B"),F342*0.8,0))))</f>
        <v>0</v>
      </c>
      <c r="B342" s="144">
        <f>$B341-$A342</f>
        <v>0</v>
      </c>
      <c r="C342" s="144">
        <f>IF(OR($E342="Z",AND($E342="H",$D342="B")),$F342,IF(AND($D342="B",$E342="Ü"),-$F342,IF($E342="X",$F342*$AD342,IF(AND(E342="D",G342="B"),F342*0.2,IF(AND(D342="S",E342="H"),$F342*H342/100,0)))))</f>
        <v>0</v>
      </c>
      <c r="D342" s="145"/>
      <c r="E342" s="146"/>
      <c r="F342" s="147">
        <f>IF(AND(D342="G",E342="S"),ROUND(SUM($L$6:$L341)*H342/100,-2),IF(AND(D342="R",E342="S"),ROUND(SUM(N$6:N341)*H342/100,-2),IF(AND(D342="C",E342="S"),ROUND(SUM(P$6:P341)*H342/100,-2),IF(AND(D342="L",E342="S"),ROUND(SUM(R$6:R341)*H342/100,-2),IF(AND(D342="O",E342="S"),ROUND(SUM(T$6:T341)*H342/100,-2),IF(AND(D342="V",E342="S"),ROUND(SUM(V$6:V341)*H342/100,-2),IF(AND(D342="G",E342="Z"),ABS(ROUND(SUM(K$6:K341)*H342/100,-2)),IF(AND(D342="R",E342="Z"),ABS(ROUND(SUM(M$6:M341)*H342/100,-2)),IF(AND(D342="C",E342="Z"),ABS(ROUND(SUM(O$6:O341)*H342/100,-2)),IF(AND(D342="L",E342="Z"),ABS(ROUND(SUM(Q$6:Q341)*H342/100,-2)),IF(AND(D342="O",E342="Z"),ABS(ROUND(SUM(S$6:S341)*H342/100,-2)),IF(AND(D342="V",E342="Z"),ABS(ROUND(SUM(U$6:U341)*H342/100,-2)),IF(E342="X",ABS(ROUND(SUM(I$6:I341)*H342/100,-2)),IF(AND(D342="B",E342="H"),80000,0))))))))))))))</f>
        <v>0</v>
      </c>
      <c r="G342" s="148"/>
      <c r="H342" s="149">
        <f>IF(AND(E341="S"),H340,H341)</f>
        <v>5</v>
      </c>
      <c r="I342" s="144">
        <f>IF(AND($D342="S",$E342="H"),-$F342,IF(AND($D342="S",$E342="T"),$F342,0))</f>
        <v>0</v>
      </c>
      <c r="J342" s="150">
        <f>IF(AND($D342="S",OR($E342="Ü",$E342="T",$E342="A",$E342="D")),-$F342,IF(AND($G342="S",$E342="Ü"),$F342,IF(E342="S",$F342,IF(AND(D342="S",E342="H"),$F342*(100-H342)/100,IF(E342="X",-F342,0)))))</f>
        <v>0</v>
      </c>
      <c r="K342" s="151">
        <f>IF(AND($D342="G",$E342="H"),-$F342,IF(AND($D342="G",$E342="T"),$F342,0))</f>
        <v>0</v>
      </c>
      <c r="L342" s="152">
        <f>IF(AND($D342="G",$E342="H"),$F342,IF(AND($D342="G",NOT($E342="H")),-$F342,IF($G342="G",$F342,IF(AND($E342="B",NOT($D342="G")),$F342/($G$1-1),IF($E342="X",$F342*X342,0)))))</f>
        <v>0</v>
      </c>
      <c r="M342" s="153">
        <f>IF(AND($D342="R",$E342="H"),-$F342,IF(AND($D342="R",$E342="T"),$F342,0))</f>
        <v>0</v>
      </c>
      <c r="N342" s="152">
        <f>IF(AND($D342="R",$E342="H"),$F342,IF(AND($D342="R",NOT($E342="H")),-$F342,IF($G342="R",$F342,IF(AND($E342="B",NOT($D342="R")),$F342/($G$1-1),IF($E342="X",$F342*Y342,0)))))</f>
        <v>0</v>
      </c>
      <c r="O342" s="153">
        <f>IF(AND($D342="C",$E342="H"),-$F342,IF(AND($D342="C",$E342="T"),$F342,0))</f>
        <v>0</v>
      </c>
      <c r="P342" s="152">
        <f>IF($G$1&lt;3,0,IF(AND($D342="C",$E342="H"),$F342,IF(AND($D342="C",NOT($E342="H")),-$F342,IF($G342="C",$F342,IF(AND($E342="B",NOT($D342="C")),$F342/($G$1-1),IF($E342="X",$F342*Z342,0))))))</f>
        <v>0</v>
      </c>
      <c r="Q342" s="153">
        <f>IF(AND($D342="L",$E342="H"),-$F342,IF(AND($D342="L",$E342="T"),$F342,0))</f>
        <v>0</v>
      </c>
      <c r="R342" s="152">
        <f>IF($G$1&lt;4,0,IF(AND($D342="L",$E342="H"),$F342,IF(AND($D342="L",NOT($E342="H")),-$F342,IF($G342="L",$F342,IF(AND($E342="B",NOT($D342="L")),$F342/($G$1-1),IF($E342="X",$F342*AA342,0))))))</f>
        <v>0</v>
      </c>
      <c r="S342" s="153">
        <f>IF(AND($D342="O",$E342="H"),-$F342,IF(AND($D342="O",$E342="T"),$F342,0))</f>
        <v>0</v>
      </c>
      <c r="T342" s="152">
        <f>IF($G$1&lt;5,0,IF(AND($D342="O",$E342="H"),$F342,IF(AND($D342="O",NOT($E342="H")),-$F342,IF($G342="O",$F342,IF(AND($E342="B",NOT($D342="O")),$F342/($G$1-1),IF($E342="X",$F342*AB342,0))))))</f>
        <v>0</v>
      </c>
      <c r="U342" s="153">
        <f>IF(AND($D342="V",$E342="H"),-$F342,IF(AND($D342="V",$E342="T"),$F342,0))</f>
        <v>0</v>
      </c>
      <c r="V342" s="152">
        <f>IF($G$1&lt;6,0,IF(AND($D342="V",$E342="H"),$F342,IF(AND($D342="V",NOT($E342="H")),-$F342,IF($G342="V",$F342,IF(AND($E342="B",NOT($D342="V")),$F342/($G$1-1),IF($E342="X",($F342*AC342)-#REF!,0))))))</f>
        <v>0</v>
      </c>
      <c r="W342" s="154">
        <f>IF(AND(D342="S",E342="H"),1,IF(AND(D342="B",E342="H"),2,IF(AND(D342="G",E342="A"),3,IF(AND(D342="G",E342="D"),4,IF(AND(D342="R",E342="A"),5,IF(AND(D342="R",E342="D"),6,IF(AND(D342="C",E342="A"),7,IF(AND(D342="C",E342="D"),8,IF(AND(D342="L",E342="A"),9,IF(AND(D342="L",E342="D"),10,IF(AND(D342="O",E342="A"),11,IF(AND(D342="O",E342="D"),12,IF(AND(D342="V",E342="A"),13,IF(AND(D342="V",E342="D"),14,0))))))))))))))</f>
        <v>0</v>
      </c>
      <c r="X342" s="155">
        <f>IF(NOT(SUMIF($W$6:$W342,1,$I$6:$I342)=0),(SUMIF($W$6:$W342,3,$F$6:$F342)-SUMIF($AE$6:$AE342,3,$F$6:$F342))/ABS(SUMIF($W$6:$W342,1,$I$6:$I342)),0)</f>
        <v>0</v>
      </c>
      <c r="Y342" s="155">
        <f>IF(NOT(SUMIF($W$6:$W342,1,$I$6:$I342)=0),(SUMIF($W$6:$W342,5,$F$6:$F342)-SUMIF($AE$6:$AE342,5,$F$6:$F342))/ABS(SUMIF($W$6:$W342,1,$I$6:$I342)),0)</f>
        <v>0</v>
      </c>
      <c r="Z342" s="155">
        <f>IF(NOT(SUMIF($W$6:$W342,1,$I$6:$I342)=0),(SUMIF($W$6:$W342,7,$F$6:$F342)-SUMIF($AE$6:$AE342,7,$F$6:$F342))/ABS(SUMIF($W$6:$W342,1,$I$6:$I342)),0)</f>
        <v>0</v>
      </c>
      <c r="AA342" s="155">
        <f>IF(NOT(SUMIF($W$6:$W342,1,$I$6:$I342)=0),(SUMIF($W$6:$W342,9,$F$6:$F342)-SUMIF($AE$6:$AE342,9,$F$6:$F342))/ABS(SUMIF($W$6:$W342,1,$I$6:$I342)),0)</f>
        <v>0</v>
      </c>
      <c r="AB342" s="155">
        <f>IF(NOT(SUMIF($W$6:$W342,1,$I$6:$I342)=0),(SUMIF($W$6:$W342,11,$F$6:$F342)-SUMIF($AE$6:$AE342,11,$F$6:$F342))/ABS(SUMIF($W$6:$W342,1,$I$6:$I342)),0)</f>
        <v>0</v>
      </c>
      <c r="AC342" s="155">
        <f>IF(NOT(SUMIF($W$6:$W342,1,$I$6:$I342)=0),(SUMIF($W$6:$W342,13,$F$6:$F342)-SUMIF($AE$6:$AE342,13,$F$6:$F342))/ABS(SUMIF($W$6:$W342,1,$I$6:$I342)),0)</f>
        <v>0</v>
      </c>
      <c r="AD342" s="155">
        <f>IF(SUM($W$6:$W342)+SUM($AE$6:$AE342)=0,0,1-X342-Y342-Z342-AA342-AB342-AC342)</f>
        <v>0</v>
      </c>
      <c r="AE342" s="156">
        <f>IF(AND($D342="S",$E342="T"),1,IF(AND($D342="B",$E342="A"),2,IF(AND($G342="G",$E342="A"),3,IF(AND($G342="G",$E342="D"),4,IF(AND($G342="R",$E342="A"),5,IF(AND($G342="R",$E342="D"),6,IF(AND($G342="C",$E342="A"),7,IF(AND($G342="C",$E342="D"),8,IF(AND($G342="L",$E342="A"),9,IF(AND($G342="L",$E342="D"),10,IF(AND($G342="O",$E342="A"),11,IF(AND($G342="O",$E342="D"),12,IF(AND($G342="V",$E342="A"),13,IF(AND($G342="V",$E342="D"),14,IF(AND($E342="A",$G342="B"),15,0)))))))))))))))</f>
        <v>0</v>
      </c>
      <c r="AF342" s="157">
        <f>IF(AND(D342="B",E342="H"),A342,IF(AND(G342="B",OR(E342="A",E342="D")),A342,0))</f>
        <v>0</v>
      </c>
    </row>
    <row r="343" ht="12.7" customHeight="1">
      <c r="A343" s="143">
        <f>IF($E343="H",-$F343,IF($E343="T",$F343,IF(AND($E343="A",$G343="B"),$F343,IF(AND(E343="D",G343="B"),F343*0.8,0))))</f>
        <v>0</v>
      </c>
      <c r="B343" s="144">
        <f>$B342-$A343</f>
        <v>0</v>
      </c>
      <c r="C343" s="144">
        <f>IF(OR($E343="Z",AND($E343="H",$D343="B")),$F343,IF(AND($D343="B",$E343="Ü"),-$F343,IF($E343="X",$F343*$AD343,IF(AND(E343="D",G343="B"),F343*0.2,IF(AND(D343="S",E343="H"),$F343*H343/100,0)))))</f>
        <v>0</v>
      </c>
      <c r="D343" s="145"/>
      <c r="E343" s="146"/>
      <c r="F343" s="147">
        <f>IF(AND(D343="G",E343="S"),ROUND(SUM($L$6:$L342)*H343/100,-2),IF(AND(D343="R",E343="S"),ROUND(SUM(N$6:N342)*H343/100,-2),IF(AND(D343="C",E343="S"),ROUND(SUM(P$6:P342)*H343/100,-2),IF(AND(D343="L",E343="S"),ROUND(SUM(R$6:R342)*H343/100,-2),IF(AND(D343="O",E343="S"),ROUND(SUM(T$6:T342)*H343/100,-2),IF(AND(D343="V",E343="S"),ROUND(SUM(V$6:V342)*H343/100,-2),IF(AND(D343="G",E343="Z"),ABS(ROUND(SUM(K$6:K342)*H343/100,-2)),IF(AND(D343="R",E343="Z"),ABS(ROUND(SUM(M$6:M342)*H343/100,-2)),IF(AND(D343="C",E343="Z"),ABS(ROUND(SUM(O$6:O342)*H343/100,-2)),IF(AND(D343="L",E343="Z"),ABS(ROUND(SUM(Q$6:Q342)*H343/100,-2)),IF(AND(D343="O",E343="Z"),ABS(ROUND(SUM(S$6:S342)*H343/100,-2)),IF(AND(D343="V",E343="Z"),ABS(ROUND(SUM(U$6:U342)*H343/100,-2)),IF(E343="X",ABS(ROUND(SUM(I$6:I342)*H343/100,-2)),IF(AND(D343="B",E343="H"),80000,0))))))))))))))</f>
        <v>0</v>
      </c>
      <c r="G343" s="148"/>
      <c r="H343" s="149">
        <f>IF(AND(E342="S"),H341,H342)</f>
        <v>5</v>
      </c>
      <c r="I343" s="144">
        <f>IF(AND($D343="S",$E343="H"),-$F343,IF(AND($D343="S",$E343="T"),$F343,0))</f>
        <v>0</v>
      </c>
      <c r="J343" s="150">
        <f>IF(AND($D343="S",OR($E343="Ü",$E343="T",$E343="A",$E343="D")),-$F343,IF(AND($G343="S",$E343="Ü"),$F343,IF(E343="S",$F343,IF(AND(D343="S",E343="H"),$F343*(100-H343)/100,IF(E343="X",-F343,0)))))</f>
        <v>0</v>
      </c>
      <c r="K343" s="151">
        <f>IF(AND($D343="G",$E343="H"),-$F343,IF(AND($D343="G",$E343="T"),$F343,0))</f>
        <v>0</v>
      </c>
      <c r="L343" s="152">
        <f>IF(AND($D343="G",$E343="H"),$F343,IF(AND($D343="G",NOT($E343="H")),-$F343,IF($G343="G",$F343,IF(AND($E343="B",NOT($D343="G")),$F343/($G$1-1),IF($E343="X",$F343*X343,0)))))</f>
        <v>0</v>
      </c>
      <c r="M343" s="153">
        <f>IF(AND($D343="R",$E343="H"),-$F343,IF(AND($D343="R",$E343="T"),$F343,0))</f>
        <v>0</v>
      </c>
      <c r="N343" s="152">
        <f>IF(AND($D343="R",$E343="H"),$F343,IF(AND($D343="R",NOT($E343="H")),-$F343,IF($G343="R",$F343,IF(AND($E343="B",NOT($D343="R")),$F343/($G$1-1),IF($E343="X",$F343*Y343,0)))))</f>
        <v>0</v>
      </c>
      <c r="O343" s="153">
        <f>IF(AND($D343="C",$E343="H"),-$F343,IF(AND($D343="C",$E343="T"),$F343,0))</f>
        <v>0</v>
      </c>
      <c r="P343" s="152">
        <f>IF($G$1&lt;3,0,IF(AND($D343="C",$E343="H"),$F343,IF(AND($D343="C",NOT($E343="H")),-$F343,IF($G343="C",$F343,IF(AND($E343="B",NOT($D343="C")),$F343/($G$1-1),IF($E343="X",$F343*Z343,0))))))</f>
        <v>0</v>
      </c>
      <c r="Q343" s="153">
        <f>IF(AND($D343="L",$E343="H"),-$F343,IF(AND($D343="L",$E343="T"),$F343,0))</f>
        <v>0</v>
      </c>
      <c r="R343" s="152">
        <f>IF($G$1&lt;4,0,IF(AND($D343="L",$E343="H"),$F343,IF(AND($D343="L",NOT($E343="H")),-$F343,IF($G343="L",$F343,IF(AND($E343="B",NOT($D343="L")),$F343/($G$1-1),IF($E343="X",$F343*AA343,0))))))</f>
        <v>0</v>
      </c>
      <c r="S343" s="153">
        <f>IF(AND($D343="O",$E343="H"),-$F343,IF(AND($D343="O",$E343="T"),$F343,0))</f>
        <v>0</v>
      </c>
      <c r="T343" s="152">
        <f>IF($G$1&lt;5,0,IF(AND($D343="O",$E343="H"),$F343,IF(AND($D343="O",NOT($E343="H")),-$F343,IF($G343="O",$F343,IF(AND($E343="B",NOT($D343="O")),$F343/($G$1-1),IF($E343="X",$F343*AB343,0))))))</f>
        <v>0</v>
      </c>
      <c r="U343" s="153">
        <f>IF(AND($D343="V",$E343="H"),-$F343,IF(AND($D343="V",$E343="T"),$F343,0))</f>
        <v>0</v>
      </c>
      <c r="V343" s="152">
        <f>IF($G$1&lt;6,0,IF(AND($D343="V",$E343="H"),$F343,IF(AND($D343="V",NOT($E343="H")),-$F343,IF($G343="V",$F343,IF(AND($E343="B",NOT($D343="V")),$F343/($G$1-1),IF($E343="X",($F343*AC343)-#REF!,0))))))</f>
        <v>0</v>
      </c>
      <c r="W343" s="158">
        <f>IF(AND(D343="S",E343="H"),1,IF(AND(D343="B",E343="H"),2,IF(AND(D343="G",E343="A"),3,IF(AND(D343="G",E343="D"),4,IF(AND(D343="R",E343="A"),5,IF(AND(D343="R",E343="D"),6,IF(AND(D343="C",E343="A"),7,IF(AND(D343="C",E343="D"),8,IF(AND(D343="L",E343="A"),9,IF(AND(D343="L",E343="D"),10,IF(AND(D343="O",E343="A"),11,IF(AND(D343="O",E343="D"),12,IF(AND(D343="V",E343="A"),13,IF(AND(D343="V",E343="D"),14,0))))))))))))))</f>
        <v>0</v>
      </c>
      <c r="X343" s="159">
        <f>IF(NOT(SUMIF($W$6:$W343,1,$I$6:$I343)=0),(SUMIF($W$6:$W343,3,$F$6:$F343)-SUMIF($AE$6:$AE343,3,$F$6:$F343))/ABS(SUMIF($W$6:$W343,1,$I$6:$I343)),0)</f>
        <v>0</v>
      </c>
      <c r="Y343" s="159">
        <f>IF(NOT(SUMIF($W$6:$W343,1,$I$6:$I343)=0),(SUMIF($W$6:$W343,5,$F$6:$F343)-SUMIF($AE$6:$AE343,5,$F$6:$F343))/ABS(SUMIF($W$6:$W343,1,$I$6:$I343)),0)</f>
        <v>0</v>
      </c>
      <c r="Z343" s="159">
        <f>IF(NOT(SUMIF($W$6:$W343,1,$I$6:$I343)=0),(SUMIF($W$6:$W343,7,$F$6:$F343)-SUMIF($AE$6:$AE343,7,$F$6:$F343))/ABS(SUMIF($W$6:$W343,1,$I$6:$I343)),0)</f>
        <v>0</v>
      </c>
      <c r="AA343" s="159">
        <f>IF(NOT(SUMIF($W$6:$W343,1,$I$6:$I343)=0),(SUMIF($W$6:$W343,9,$F$6:$F343)-SUMIF($AE$6:$AE343,9,$F$6:$F343))/ABS(SUMIF($W$6:$W343,1,$I$6:$I343)),0)</f>
        <v>0</v>
      </c>
      <c r="AB343" s="159">
        <f>IF(NOT(SUMIF($W$6:$W343,1,$I$6:$I343)=0),(SUMIF($W$6:$W343,11,$F$6:$F343)-SUMIF($AE$6:$AE343,11,$F$6:$F343))/ABS(SUMIF($W$6:$W343,1,$I$6:$I343)),0)</f>
        <v>0</v>
      </c>
      <c r="AC343" s="159">
        <f>IF(NOT(SUMIF($W$6:$W343,1,$I$6:$I343)=0),(SUMIF($W$6:$W343,13,$F$6:$F343)-SUMIF($AE$6:$AE343,13,$F$6:$F343))/ABS(SUMIF($W$6:$W343,1,$I$6:$I343)),0)</f>
        <v>0</v>
      </c>
      <c r="AD343" s="159">
        <f>IF(SUM($W$6:$W343)+SUM($AE$6:$AE343)=0,0,1-X343-Y343-Z343-AA343-AB343-AC343)</f>
        <v>0</v>
      </c>
      <c r="AE343" s="160">
        <f>IF(AND($D343="S",$E343="T"),1,IF(AND($D343="B",$E343="A"),2,IF(AND($G343="G",$E343="A"),3,IF(AND($G343="G",$E343="D"),4,IF(AND($G343="R",$E343="A"),5,IF(AND($G343="R",$E343="D"),6,IF(AND($G343="C",$E343="A"),7,IF(AND($G343="C",$E343="D"),8,IF(AND($G343="L",$E343="A"),9,IF(AND($G343="L",$E343="D"),10,IF(AND($G343="O",$E343="A"),11,IF(AND($G343="O",$E343="D"),12,IF(AND($G343="V",$E343="A"),13,IF(AND($G343="V",$E343="D"),14,IF(AND($E343="A",$G343="B"),15,0)))))))))))))))</f>
        <v>0</v>
      </c>
      <c r="AF343" s="161">
        <f>IF(AND(D343="B",E343="H"),A343,IF(AND(G343="B",OR(E343="A",E343="D")),A343,0))</f>
        <v>0</v>
      </c>
    </row>
    <row r="344" ht="12.7" customHeight="1">
      <c r="A344" s="143">
        <f>IF($E344="H",-$F344,IF($E344="T",$F344,IF(AND($E344="A",$G344="B"),$F344,IF(AND(E344="D",G344="B"),F344*0.8,0))))</f>
        <v>0</v>
      </c>
      <c r="B344" s="144">
        <f>$B343-$A344</f>
        <v>0</v>
      </c>
      <c r="C344" s="144">
        <f>IF(OR($E344="Z",AND($E344="H",$D344="B")),$F344,IF(AND($D344="B",$E344="Ü"),-$F344,IF($E344="X",$F344*$AD344,IF(AND(E344="D",G344="B"),F344*0.2,IF(AND(D344="S",E344="H"),$F344*H344/100,0)))))</f>
        <v>0</v>
      </c>
      <c r="D344" s="145"/>
      <c r="E344" s="146"/>
      <c r="F344" s="147">
        <f>IF(AND(D344="G",E344="S"),ROUND(SUM($L$6:$L343)*H344/100,-2),IF(AND(D344="R",E344="S"),ROUND(SUM(N$6:N343)*H344/100,-2),IF(AND(D344="C",E344="S"),ROUND(SUM(P$6:P343)*H344/100,-2),IF(AND(D344="L",E344="S"),ROUND(SUM(R$6:R343)*H344/100,-2),IF(AND(D344="O",E344="S"),ROUND(SUM(T$6:T343)*H344/100,-2),IF(AND(D344="V",E344="S"),ROUND(SUM(V$6:V343)*H344/100,-2),IF(AND(D344="G",E344="Z"),ABS(ROUND(SUM(K$6:K343)*H344/100,-2)),IF(AND(D344="R",E344="Z"),ABS(ROUND(SUM(M$6:M343)*H344/100,-2)),IF(AND(D344="C",E344="Z"),ABS(ROUND(SUM(O$6:O343)*H344/100,-2)),IF(AND(D344="L",E344="Z"),ABS(ROUND(SUM(Q$6:Q343)*H344/100,-2)),IF(AND(D344="O",E344="Z"),ABS(ROUND(SUM(S$6:S343)*H344/100,-2)),IF(AND(D344="V",E344="Z"),ABS(ROUND(SUM(U$6:U343)*H344/100,-2)),IF(E344="X",ABS(ROUND(SUM(I$6:I343)*H344/100,-2)),IF(AND(D344="B",E344="H"),80000,0))))))))))))))</f>
        <v>0</v>
      </c>
      <c r="G344" s="148"/>
      <c r="H344" s="149">
        <f>IF(AND(E343="S"),H342,H343)</f>
        <v>5</v>
      </c>
      <c r="I344" s="144">
        <f>IF(AND($D344="S",$E344="H"),-$F344,IF(AND($D344="S",$E344="T"),$F344,0))</f>
        <v>0</v>
      </c>
      <c r="J344" s="150">
        <f>IF(AND($D344="S",OR($E344="Ü",$E344="T",$E344="A",$E344="D")),-$F344,IF(AND($G344="S",$E344="Ü"),$F344,IF(E344="S",$F344,IF(AND(D344="S",E344="H"),$F344*(100-H344)/100,IF(E344="X",-F344,0)))))</f>
        <v>0</v>
      </c>
      <c r="K344" s="151">
        <f>IF(AND($D344="G",$E344="H"),-$F344,IF(AND($D344="G",$E344="T"),$F344,0))</f>
        <v>0</v>
      </c>
      <c r="L344" s="152">
        <f>IF(AND($D344="G",$E344="H"),$F344,IF(AND($D344="G",NOT($E344="H")),-$F344,IF($G344="G",$F344,IF(AND($E344="B",NOT($D344="G")),$F344/($G$1-1),IF($E344="X",$F344*X344,0)))))</f>
        <v>0</v>
      </c>
      <c r="M344" s="153">
        <f>IF(AND($D344="R",$E344="H"),-$F344,IF(AND($D344="R",$E344="T"),$F344,0))</f>
        <v>0</v>
      </c>
      <c r="N344" s="152">
        <f>IF(AND($D344="R",$E344="H"),$F344,IF(AND($D344="R",NOT($E344="H")),-$F344,IF($G344="R",$F344,IF(AND($E344="B",NOT($D344="R")),$F344/($G$1-1),IF($E344="X",$F344*Y344,0)))))</f>
        <v>0</v>
      </c>
      <c r="O344" s="153">
        <f>IF(AND($D344="C",$E344="H"),-$F344,IF(AND($D344="C",$E344="T"),$F344,0))</f>
        <v>0</v>
      </c>
      <c r="P344" s="152">
        <f>IF($G$1&lt;3,0,IF(AND($D344="C",$E344="H"),$F344,IF(AND($D344="C",NOT($E344="H")),-$F344,IF($G344="C",$F344,IF(AND($E344="B",NOT($D344="C")),$F344/($G$1-1),IF($E344="X",$F344*Z344,0))))))</f>
        <v>0</v>
      </c>
      <c r="Q344" s="153">
        <f>IF(AND($D344="L",$E344="H"),-$F344,IF(AND($D344="L",$E344="T"),$F344,0))</f>
        <v>0</v>
      </c>
      <c r="R344" s="152">
        <f>IF($G$1&lt;4,0,IF(AND($D344="L",$E344="H"),$F344,IF(AND($D344="L",NOT($E344="H")),-$F344,IF($G344="L",$F344,IF(AND($E344="B",NOT($D344="L")),$F344/($G$1-1),IF($E344="X",$F344*AA344,0))))))</f>
        <v>0</v>
      </c>
      <c r="S344" s="153">
        <f>IF(AND($D344="O",$E344="H"),-$F344,IF(AND($D344="O",$E344="T"),$F344,0))</f>
        <v>0</v>
      </c>
      <c r="T344" s="152">
        <f>IF($G$1&lt;5,0,IF(AND($D344="O",$E344="H"),$F344,IF(AND($D344="O",NOT($E344="H")),-$F344,IF($G344="O",$F344,IF(AND($E344="B",NOT($D344="O")),$F344/($G$1-1),IF($E344="X",$F344*AB344,0))))))</f>
        <v>0</v>
      </c>
      <c r="U344" s="153">
        <f>IF(AND($D344="V",$E344="H"),-$F344,IF(AND($D344="V",$E344="T"),$F344,0))</f>
        <v>0</v>
      </c>
      <c r="V344" s="152">
        <f>IF($G$1&lt;6,0,IF(AND($D344="V",$E344="H"),$F344,IF(AND($D344="V",NOT($E344="H")),-$F344,IF($G344="V",$F344,IF(AND($E344="B",NOT($D344="V")),$F344/($G$1-1),IF($E344="X",($F344*AC344)-#REF!,0))))))</f>
        <v>0</v>
      </c>
      <c r="W344" s="154">
        <f>IF(AND(D344="S",E344="H"),1,IF(AND(D344="B",E344="H"),2,IF(AND(D344="G",E344="A"),3,IF(AND(D344="G",E344="D"),4,IF(AND(D344="R",E344="A"),5,IF(AND(D344="R",E344="D"),6,IF(AND(D344="C",E344="A"),7,IF(AND(D344="C",E344="D"),8,IF(AND(D344="L",E344="A"),9,IF(AND(D344="L",E344="D"),10,IF(AND(D344="O",E344="A"),11,IF(AND(D344="O",E344="D"),12,IF(AND(D344="V",E344="A"),13,IF(AND(D344="V",E344="D"),14,0))))))))))))))</f>
        <v>0</v>
      </c>
      <c r="X344" s="155">
        <f>IF(NOT(SUMIF($W$6:$W344,1,$I$6:$I344)=0),(SUMIF($W$6:$W344,3,$F$6:$F344)-SUMIF($AE$6:$AE344,3,$F$6:$F344))/ABS(SUMIF($W$6:$W344,1,$I$6:$I344)),0)</f>
        <v>0</v>
      </c>
      <c r="Y344" s="155">
        <f>IF(NOT(SUMIF($W$6:$W344,1,$I$6:$I344)=0),(SUMIF($W$6:$W344,5,$F$6:$F344)-SUMIF($AE$6:$AE344,5,$F$6:$F344))/ABS(SUMIF($W$6:$W344,1,$I$6:$I344)),0)</f>
        <v>0</v>
      </c>
      <c r="Z344" s="155">
        <f>IF(NOT(SUMIF($W$6:$W344,1,$I$6:$I344)=0),(SUMIF($W$6:$W344,7,$F$6:$F344)-SUMIF($AE$6:$AE344,7,$F$6:$F344))/ABS(SUMIF($W$6:$W344,1,$I$6:$I344)),0)</f>
        <v>0</v>
      </c>
      <c r="AA344" s="155">
        <f>IF(NOT(SUMIF($W$6:$W344,1,$I$6:$I344)=0),(SUMIF($W$6:$W344,9,$F$6:$F344)-SUMIF($AE$6:$AE344,9,$F$6:$F344))/ABS(SUMIF($W$6:$W344,1,$I$6:$I344)),0)</f>
        <v>0</v>
      </c>
      <c r="AB344" s="155">
        <f>IF(NOT(SUMIF($W$6:$W344,1,$I$6:$I344)=0),(SUMIF($W$6:$W344,11,$F$6:$F344)-SUMIF($AE$6:$AE344,11,$F$6:$F344))/ABS(SUMIF($W$6:$W344,1,$I$6:$I344)),0)</f>
        <v>0</v>
      </c>
      <c r="AC344" s="155">
        <f>IF(NOT(SUMIF($W$6:$W344,1,$I$6:$I344)=0),(SUMIF($W$6:$W344,13,$F$6:$F344)-SUMIF($AE$6:$AE344,13,$F$6:$F344))/ABS(SUMIF($W$6:$W344,1,$I$6:$I344)),0)</f>
        <v>0</v>
      </c>
      <c r="AD344" s="155">
        <f>IF(SUM($W$6:$W344)+SUM($AE$6:$AE344)=0,0,1-X344-Y344-Z344-AA344-AB344-AC344)</f>
        <v>0</v>
      </c>
      <c r="AE344" s="156">
        <f>IF(AND($D344="S",$E344="T"),1,IF(AND($D344="B",$E344="A"),2,IF(AND($G344="G",$E344="A"),3,IF(AND($G344="G",$E344="D"),4,IF(AND($G344="R",$E344="A"),5,IF(AND($G344="R",$E344="D"),6,IF(AND($G344="C",$E344="A"),7,IF(AND($G344="C",$E344="D"),8,IF(AND($G344="L",$E344="A"),9,IF(AND($G344="L",$E344="D"),10,IF(AND($G344="O",$E344="A"),11,IF(AND($G344="O",$E344="D"),12,IF(AND($G344="V",$E344="A"),13,IF(AND($G344="V",$E344="D"),14,IF(AND($E344="A",$G344="B"),15,0)))))))))))))))</f>
        <v>0</v>
      </c>
      <c r="AF344" s="157">
        <f>IF(AND(D344="B",E344="H"),A344,IF(AND(G344="B",OR(E344="A",E344="D")),A344,0))</f>
        <v>0</v>
      </c>
    </row>
    <row r="345" ht="12.7" customHeight="1">
      <c r="A345" s="143">
        <f>IF($E345="H",-$F345,IF($E345="T",$F345,IF(AND($E345="A",$G345="B"),$F345,IF(AND(E345="D",G345="B"),F345*0.8,0))))</f>
        <v>0</v>
      </c>
      <c r="B345" s="144">
        <f>$B344-$A345</f>
        <v>0</v>
      </c>
      <c r="C345" s="144">
        <f>IF(OR($E345="Z",AND($E345="H",$D345="B")),$F345,IF(AND($D345="B",$E345="Ü"),-$F345,IF($E345="X",$F345*$AD345,IF(AND(E345="D",G345="B"),F345*0.2,IF(AND(D345="S",E345="H"),$F345*H345/100,0)))))</f>
        <v>0</v>
      </c>
      <c r="D345" s="145"/>
      <c r="E345" s="146"/>
      <c r="F345" s="147">
        <f>IF(AND(D345="G",E345="S"),ROUND(SUM($L$6:$L344)*H345/100,-2),IF(AND(D345="R",E345="S"),ROUND(SUM(N$6:N344)*H345/100,-2),IF(AND(D345="C",E345="S"),ROUND(SUM(P$6:P344)*H345/100,-2),IF(AND(D345="L",E345="S"),ROUND(SUM(R$6:R344)*H345/100,-2),IF(AND(D345="O",E345="S"),ROUND(SUM(T$6:T344)*H345/100,-2),IF(AND(D345="V",E345="S"),ROUND(SUM(V$6:V344)*H345/100,-2),IF(AND(D345="G",E345="Z"),ABS(ROUND(SUM(K$6:K344)*H345/100,-2)),IF(AND(D345="R",E345="Z"),ABS(ROUND(SUM(M$6:M344)*H345/100,-2)),IF(AND(D345="C",E345="Z"),ABS(ROUND(SUM(O$6:O344)*H345/100,-2)),IF(AND(D345="L",E345="Z"),ABS(ROUND(SUM(Q$6:Q344)*H345/100,-2)),IF(AND(D345="O",E345="Z"),ABS(ROUND(SUM(S$6:S344)*H345/100,-2)),IF(AND(D345="V",E345="Z"),ABS(ROUND(SUM(U$6:U344)*H345/100,-2)),IF(E345="X",ABS(ROUND(SUM(I$6:I344)*H345/100,-2)),IF(AND(D345="B",E345="H"),80000,0))))))))))))))</f>
        <v>0</v>
      </c>
      <c r="G345" s="148"/>
      <c r="H345" s="149">
        <f>IF(AND(E344="S"),H343,H344)</f>
        <v>5</v>
      </c>
      <c r="I345" s="144">
        <f>IF(AND($D345="S",$E345="H"),-$F345,IF(AND($D345="S",$E345="T"),$F345,0))</f>
        <v>0</v>
      </c>
      <c r="J345" s="150">
        <f>IF(AND($D345="S",OR($E345="Ü",$E345="T",$E345="A",$E345="D")),-$F345,IF(AND($G345="S",$E345="Ü"),$F345,IF(E345="S",$F345,IF(AND(D345="S",E345="H"),$F345*(100-H345)/100,IF(E345="X",-F345,0)))))</f>
        <v>0</v>
      </c>
      <c r="K345" s="151">
        <f>IF(AND($D345="G",$E345="H"),-$F345,IF(AND($D345="G",$E345="T"),$F345,0))</f>
        <v>0</v>
      </c>
      <c r="L345" s="152">
        <f>IF(AND($D345="G",$E345="H"),$F345,IF(AND($D345="G",NOT($E345="H")),-$F345,IF($G345="G",$F345,IF(AND($E345="B",NOT($D345="G")),$F345/($G$1-1),IF($E345="X",$F345*X345,0)))))</f>
        <v>0</v>
      </c>
      <c r="M345" s="153">
        <f>IF(AND($D345="R",$E345="H"),-$F345,IF(AND($D345="R",$E345="T"),$F345,0))</f>
        <v>0</v>
      </c>
      <c r="N345" s="152">
        <f>IF(AND($D345="R",$E345="H"),$F345,IF(AND($D345="R",NOT($E345="H")),-$F345,IF($G345="R",$F345,IF(AND($E345="B",NOT($D345="R")),$F345/($G$1-1),IF($E345="X",$F345*Y345,0)))))</f>
        <v>0</v>
      </c>
      <c r="O345" s="153">
        <f>IF(AND($D345="C",$E345="H"),-$F345,IF(AND($D345="C",$E345="T"),$F345,0))</f>
        <v>0</v>
      </c>
      <c r="P345" s="152">
        <f>IF($G$1&lt;3,0,IF(AND($D345="C",$E345="H"),$F345,IF(AND($D345="C",NOT($E345="H")),-$F345,IF($G345="C",$F345,IF(AND($E345="B",NOT($D345="C")),$F345/($G$1-1),IF($E345="X",$F345*Z345,0))))))</f>
        <v>0</v>
      </c>
      <c r="Q345" s="153">
        <f>IF(AND($D345="L",$E345="H"),-$F345,IF(AND($D345="L",$E345="T"),$F345,0))</f>
        <v>0</v>
      </c>
      <c r="R345" s="152">
        <f>IF($G$1&lt;4,0,IF(AND($D345="L",$E345="H"),$F345,IF(AND($D345="L",NOT($E345="H")),-$F345,IF($G345="L",$F345,IF(AND($E345="B",NOT($D345="L")),$F345/($G$1-1),IF($E345="X",$F345*AA345,0))))))</f>
        <v>0</v>
      </c>
      <c r="S345" s="153">
        <f>IF(AND($D345="O",$E345="H"),-$F345,IF(AND($D345="O",$E345="T"),$F345,0))</f>
        <v>0</v>
      </c>
      <c r="T345" s="152">
        <f>IF($G$1&lt;5,0,IF(AND($D345="O",$E345="H"),$F345,IF(AND($D345="O",NOT($E345="H")),-$F345,IF($G345="O",$F345,IF(AND($E345="B",NOT($D345="O")),$F345/($G$1-1),IF($E345="X",$F345*AB345,0))))))</f>
        <v>0</v>
      </c>
      <c r="U345" s="153">
        <f>IF(AND($D345="V",$E345="H"),-$F345,IF(AND($D345="V",$E345="T"),$F345,0))</f>
        <v>0</v>
      </c>
      <c r="V345" s="152">
        <f>IF($G$1&lt;6,0,IF(AND($D345="V",$E345="H"),$F345,IF(AND($D345="V",NOT($E345="H")),-$F345,IF($G345="V",$F345,IF(AND($E345="B",NOT($D345="V")),$F345/($G$1-1),IF($E345="X",($F345*AC345)-#REF!,0))))))</f>
        <v>0</v>
      </c>
      <c r="W345" s="158">
        <f>IF(AND(D345="S",E345="H"),1,IF(AND(D345="B",E345="H"),2,IF(AND(D345="G",E345="A"),3,IF(AND(D345="G",E345="D"),4,IF(AND(D345="R",E345="A"),5,IF(AND(D345="R",E345="D"),6,IF(AND(D345="C",E345="A"),7,IF(AND(D345="C",E345="D"),8,IF(AND(D345="L",E345="A"),9,IF(AND(D345="L",E345="D"),10,IF(AND(D345="O",E345="A"),11,IF(AND(D345="O",E345="D"),12,IF(AND(D345="V",E345="A"),13,IF(AND(D345="V",E345="D"),14,0))))))))))))))</f>
        <v>0</v>
      </c>
      <c r="X345" s="159">
        <f>IF(NOT(SUMIF($W$6:$W345,1,$I$6:$I345)=0),(SUMIF($W$6:$W345,3,$F$6:$F345)-SUMIF($AE$6:$AE345,3,$F$6:$F345))/ABS(SUMIF($W$6:$W345,1,$I$6:$I345)),0)</f>
        <v>0</v>
      </c>
      <c r="Y345" s="159">
        <f>IF(NOT(SUMIF($W$6:$W345,1,$I$6:$I345)=0),(SUMIF($W$6:$W345,5,$F$6:$F345)-SUMIF($AE$6:$AE345,5,$F$6:$F345))/ABS(SUMIF($W$6:$W345,1,$I$6:$I345)),0)</f>
        <v>0</v>
      </c>
      <c r="Z345" s="159">
        <f>IF(NOT(SUMIF($W$6:$W345,1,$I$6:$I345)=0),(SUMIF($W$6:$W345,7,$F$6:$F345)-SUMIF($AE$6:$AE345,7,$F$6:$F345))/ABS(SUMIF($W$6:$W345,1,$I$6:$I345)),0)</f>
        <v>0</v>
      </c>
      <c r="AA345" s="159">
        <f>IF(NOT(SUMIF($W$6:$W345,1,$I$6:$I345)=0),(SUMIF($W$6:$W345,9,$F$6:$F345)-SUMIF($AE$6:$AE345,9,$F$6:$F345))/ABS(SUMIF($W$6:$W345,1,$I$6:$I345)),0)</f>
        <v>0</v>
      </c>
      <c r="AB345" s="159">
        <f>IF(NOT(SUMIF($W$6:$W345,1,$I$6:$I345)=0),(SUMIF($W$6:$W345,11,$F$6:$F345)-SUMIF($AE$6:$AE345,11,$F$6:$F345))/ABS(SUMIF($W$6:$W345,1,$I$6:$I345)),0)</f>
        <v>0</v>
      </c>
      <c r="AC345" s="159">
        <f>IF(NOT(SUMIF($W$6:$W345,1,$I$6:$I345)=0),(SUMIF($W$6:$W345,13,$F$6:$F345)-SUMIF($AE$6:$AE345,13,$F$6:$F345))/ABS(SUMIF($W$6:$W345,1,$I$6:$I345)),0)</f>
        <v>0</v>
      </c>
      <c r="AD345" s="159">
        <f>IF(SUM($W$6:$W345)+SUM($AE$6:$AE345)=0,0,1-X345-Y345-Z345-AA345-AB345-AC345)</f>
        <v>0</v>
      </c>
      <c r="AE345" s="160">
        <f>IF(AND($D345="S",$E345="T"),1,IF(AND($D345="B",$E345="A"),2,IF(AND($G345="G",$E345="A"),3,IF(AND($G345="G",$E345="D"),4,IF(AND($G345="R",$E345="A"),5,IF(AND($G345="R",$E345="D"),6,IF(AND($G345="C",$E345="A"),7,IF(AND($G345="C",$E345="D"),8,IF(AND($G345="L",$E345="A"),9,IF(AND($G345="L",$E345="D"),10,IF(AND($G345="O",$E345="A"),11,IF(AND($G345="O",$E345="D"),12,IF(AND($G345="V",$E345="A"),13,IF(AND($G345="V",$E345="D"),14,IF(AND($E345="A",$G345="B"),15,0)))))))))))))))</f>
        <v>0</v>
      </c>
      <c r="AF345" s="161">
        <f>IF(AND(D345="B",E345="H"),A345,IF(AND(G345="B",OR(E345="A",E345="D")),A345,0))</f>
        <v>0</v>
      </c>
    </row>
    <row r="346" ht="12.7" customHeight="1">
      <c r="A346" s="143">
        <f>IF($E346="H",-$F346,IF($E346="T",$F346,IF(AND($E346="A",$G346="B"),$F346,IF(AND(E346="D",G346="B"),F346*0.8,0))))</f>
        <v>0</v>
      </c>
      <c r="B346" s="144">
        <f>$B345-$A346</f>
        <v>0</v>
      </c>
      <c r="C346" s="144">
        <f>IF(OR($E346="Z",AND($E346="H",$D346="B")),$F346,IF(AND($D346="B",$E346="Ü"),-$F346,IF($E346="X",$F346*$AD346,IF(AND(E346="D",G346="B"),F346*0.2,IF(AND(D346="S",E346="H"),$F346*H346/100,0)))))</f>
        <v>0</v>
      </c>
      <c r="D346" s="145"/>
      <c r="E346" s="146"/>
      <c r="F346" s="147">
        <f>IF(AND(D346="G",E346="S"),ROUND(SUM($L$6:$L345)*H346/100,-2),IF(AND(D346="R",E346="S"),ROUND(SUM(N$6:N345)*H346/100,-2),IF(AND(D346="C",E346="S"),ROUND(SUM(P$6:P345)*H346/100,-2),IF(AND(D346="L",E346="S"),ROUND(SUM(R$6:R345)*H346/100,-2),IF(AND(D346="O",E346="S"),ROUND(SUM(T$6:T345)*H346/100,-2),IF(AND(D346="V",E346="S"),ROUND(SUM(V$6:V345)*H346/100,-2),IF(AND(D346="G",E346="Z"),ABS(ROUND(SUM(K$6:K345)*H346/100,-2)),IF(AND(D346="R",E346="Z"),ABS(ROUND(SUM(M$6:M345)*H346/100,-2)),IF(AND(D346="C",E346="Z"),ABS(ROUND(SUM(O$6:O345)*H346/100,-2)),IF(AND(D346="L",E346="Z"),ABS(ROUND(SUM(Q$6:Q345)*H346/100,-2)),IF(AND(D346="O",E346="Z"),ABS(ROUND(SUM(S$6:S345)*H346/100,-2)),IF(AND(D346="V",E346="Z"),ABS(ROUND(SUM(U$6:U345)*H346/100,-2)),IF(E346="X",ABS(ROUND(SUM(I$6:I345)*H346/100,-2)),IF(AND(D346="B",E346="H"),80000,0))))))))))))))</f>
        <v>0</v>
      </c>
      <c r="G346" s="148"/>
      <c r="H346" s="149">
        <f>IF(AND(E345="S"),H344,H345)</f>
        <v>5</v>
      </c>
      <c r="I346" s="144">
        <f>IF(AND($D346="S",$E346="H"),-$F346,IF(AND($D346="S",$E346="T"),$F346,0))</f>
        <v>0</v>
      </c>
      <c r="J346" s="150">
        <f>IF(AND($D346="S",OR($E346="Ü",$E346="T",$E346="A",$E346="D")),-$F346,IF(AND($G346="S",$E346="Ü"),$F346,IF(E346="S",$F346,IF(AND(D346="S",E346="H"),$F346*(100-H346)/100,IF(E346="X",-F346,0)))))</f>
        <v>0</v>
      </c>
      <c r="K346" s="151">
        <f>IF(AND($D346="G",$E346="H"),-$F346,IF(AND($D346="G",$E346="T"),$F346,0))</f>
        <v>0</v>
      </c>
      <c r="L346" s="152">
        <f>IF(AND($D346="G",$E346="H"),$F346,IF(AND($D346="G",NOT($E346="H")),-$F346,IF($G346="G",$F346,IF(AND($E346="B",NOT($D346="G")),$F346/($G$1-1),IF($E346="X",$F346*X346,0)))))</f>
        <v>0</v>
      </c>
      <c r="M346" s="153">
        <f>IF(AND($D346="R",$E346="H"),-$F346,IF(AND($D346="R",$E346="T"),$F346,0))</f>
        <v>0</v>
      </c>
      <c r="N346" s="152">
        <f>IF(AND($D346="R",$E346="H"),$F346,IF(AND($D346="R",NOT($E346="H")),-$F346,IF($G346="R",$F346,IF(AND($E346="B",NOT($D346="R")),$F346/($G$1-1),IF($E346="X",$F346*Y346,0)))))</f>
        <v>0</v>
      </c>
      <c r="O346" s="153">
        <f>IF(AND($D346="C",$E346="H"),-$F346,IF(AND($D346="C",$E346="T"),$F346,0))</f>
        <v>0</v>
      </c>
      <c r="P346" s="152">
        <f>IF($G$1&lt;3,0,IF(AND($D346="C",$E346="H"),$F346,IF(AND($D346="C",NOT($E346="H")),-$F346,IF($G346="C",$F346,IF(AND($E346="B",NOT($D346="C")),$F346/($G$1-1),IF($E346="X",$F346*Z346,0))))))</f>
        <v>0</v>
      </c>
      <c r="Q346" s="153">
        <f>IF(AND($D346="L",$E346="H"),-$F346,IF(AND($D346="L",$E346="T"),$F346,0))</f>
        <v>0</v>
      </c>
      <c r="R346" s="152">
        <f>IF($G$1&lt;4,0,IF(AND($D346="L",$E346="H"),$F346,IF(AND($D346="L",NOT($E346="H")),-$F346,IF($G346="L",$F346,IF(AND($E346="B",NOT($D346="L")),$F346/($G$1-1),IF($E346="X",$F346*AA346,0))))))</f>
        <v>0</v>
      </c>
      <c r="S346" s="153">
        <f>IF(AND($D346="O",$E346="H"),-$F346,IF(AND($D346="O",$E346="T"),$F346,0))</f>
        <v>0</v>
      </c>
      <c r="T346" s="152">
        <f>IF($G$1&lt;5,0,IF(AND($D346="O",$E346="H"),$F346,IF(AND($D346="O",NOT($E346="H")),-$F346,IF($G346="O",$F346,IF(AND($E346="B",NOT($D346="O")),$F346/($G$1-1),IF($E346="X",$F346*AB346,0))))))</f>
        <v>0</v>
      </c>
      <c r="U346" s="153">
        <f>IF(AND($D346="V",$E346="H"),-$F346,IF(AND($D346="V",$E346="T"),$F346,0))</f>
        <v>0</v>
      </c>
      <c r="V346" s="152">
        <f>IF($G$1&lt;6,0,IF(AND($D346="V",$E346="H"),$F346,IF(AND($D346="V",NOT($E346="H")),-$F346,IF($G346="V",$F346,IF(AND($E346="B",NOT($D346="V")),$F346/($G$1-1),IF($E346="X",($F346*AC346)-#REF!,0))))))</f>
        <v>0</v>
      </c>
      <c r="W346" s="154">
        <f>IF(AND(D346="S",E346="H"),1,IF(AND(D346="B",E346="H"),2,IF(AND(D346="G",E346="A"),3,IF(AND(D346="G",E346="D"),4,IF(AND(D346="R",E346="A"),5,IF(AND(D346="R",E346="D"),6,IF(AND(D346="C",E346="A"),7,IF(AND(D346="C",E346="D"),8,IF(AND(D346="L",E346="A"),9,IF(AND(D346="L",E346="D"),10,IF(AND(D346="O",E346="A"),11,IF(AND(D346="O",E346="D"),12,IF(AND(D346="V",E346="A"),13,IF(AND(D346="V",E346="D"),14,0))))))))))))))</f>
        <v>0</v>
      </c>
      <c r="X346" s="155">
        <f>IF(NOT(SUMIF($W$6:$W346,1,$I$6:$I346)=0),(SUMIF($W$6:$W346,3,$F$6:$F346)-SUMIF($AE$6:$AE346,3,$F$6:$F346))/ABS(SUMIF($W$6:$W346,1,$I$6:$I346)),0)</f>
        <v>0</v>
      </c>
      <c r="Y346" s="155">
        <f>IF(NOT(SUMIF($W$6:$W346,1,$I$6:$I346)=0),(SUMIF($W$6:$W346,5,$F$6:$F346)-SUMIF($AE$6:$AE346,5,$F$6:$F346))/ABS(SUMIF($W$6:$W346,1,$I$6:$I346)),0)</f>
        <v>0</v>
      </c>
      <c r="Z346" s="155">
        <f>IF(NOT(SUMIF($W$6:$W346,1,$I$6:$I346)=0),(SUMIF($W$6:$W346,7,$F$6:$F346)-SUMIF($AE$6:$AE346,7,$F$6:$F346))/ABS(SUMIF($W$6:$W346,1,$I$6:$I346)),0)</f>
        <v>0</v>
      </c>
      <c r="AA346" s="155">
        <f>IF(NOT(SUMIF($W$6:$W346,1,$I$6:$I346)=0),(SUMIF($W$6:$W346,9,$F$6:$F346)-SUMIF($AE$6:$AE346,9,$F$6:$F346))/ABS(SUMIF($W$6:$W346,1,$I$6:$I346)),0)</f>
        <v>0</v>
      </c>
      <c r="AB346" s="155">
        <f>IF(NOT(SUMIF($W$6:$W346,1,$I$6:$I346)=0),(SUMIF($W$6:$W346,11,$F$6:$F346)-SUMIF($AE$6:$AE346,11,$F$6:$F346))/ABS(SUMIF($W$6:$W346,1,$I$6:$I346)),0)</f>
        <v>0</v>
      </c>
      <c r="AC346" s="155">
        <f>IF(NOT(SUMIF($W$6:$W346,1,$I$6:$I346)=0),(SUMIF($W$6:$W346,13,$F$6:$F346)-SUMIF($AE$6:$AE346,13,$F$6:$F346))/ABS(SUMIF($W$6:$W346,1,$I$6:$I346)),0)</f>
        <v>0</v>
      </c>
      <c r="AD346" s="155">
        <f>IF(SUM($W$6:$W346)+SUM($AE$6:$AE346)=0,0,1-X346-Y346-Z346-AA346-AB346-AC346)</f>
        <v>0</v>
      </c>
      <c r="AE346" s="156">
        <f>IF(AND($D346="S",$E346="T"),1,IF(AND($D346="B",$E346="A"),2,IF(AND($G346="G",$E346="A"),3,IF(AND($G346="G",$E346="D"),4,IF(AND($G346="R",$E346="A"),5,IF(AND($G346="R",$E346="D"),6,IF(AND($G346="C",$E346="A"),7,IF(AND($G346="C",$E346="D"),8,IF(AND($G346="L",$E346="A"),9,IF(AND($G346="L",$E346="D"),10,IF(AND($G346="O",$E346="A"),11,IF(AND($G346="O",$E346="D"),12,IF(AND($G346="V",$E346="A"),13,IF(AND($G346="V",$E346="D"),14,IF(AND($E346="A",$G346="B"),15,0)))))))))))))))</f>
        <v>0</v>
      </c>
      <c r="AF346" s="157">
        <f>IF(AND(D346="B",E346="H"),A346,IF(AND(G346="B",OR(E346="A",E346="D")),A346,0))</f>
        <v>0</v>
      </c>
    </row>
    <row r="347" ht="12.7" customHeight="1">
      <c r="A347" s="143">
        <f>IF($E347="H",-$F347,IF($E347="T",$F347,IF(AND($E347="A",$G347="B"),$F347,IF(AND(E347="D",G347="B"),F347*0.8,0))))</f>
        <v>0</v>
      </c>
      <c r="B347" s="144">
        <f>$B346-$A347</f>
        <v>0</v>
      </c>
      <c r="C347" s="144">
        <f>IF(OR($E347="Z",AND($E347="H",$D347="B")),$F347,IF(AND($D347="B",$E347="Ü"),-$F347,IF($E347="X",$F347*$AD347,IF(AND(E347="D",G347="B"),F347*0.2,IF(AND(D347="S",E347="H"),$F347*H347/100,0)))))</f>
        <v>0</v>
      </c>
      <c r="D347" s="145"/>
      <c r="E347" s="146"/>
      <c r="F347" s="147">
        <f>IF(AND(D347="G",E347="S"),ROUND(SUM($L$6:$L346)*H347/100,-2),IF(AND(D347="R",E347="S"),ROUND(SUM(N$6:N346)*H347/100,-2),IF(AND(D347="C",E347="S"),ROUND(SUM(P$6:P346)*H347/100,-2),IF(AND(D347="L",E347="S"),ROUND(SUM(R$6:R346)*H347/100,-2),IF(AND(D347="O",E347="S"),ROUND(SUM(T$6:T346)*H347/100,-2),IF(AND(D347="V",E347="S"),ROUND(SUM(V$6:V346)*H347/100,-2),IF(AND(D347="G",E347="Z"),ABS(ROUND(SUM(K$6:K346)*H347/100,-2)),IF(AND(D347="R",E347="Z"),ABS(ROUND(SUM(M$6:M346)*H347/100,-2)),IF(AND(D347="C",E347="Z"),ABS(ROUND(SUM(O$6:O346)*H347/100,-2)),IF(AND(D347="L",E347="Z"),ABS(ROUND(SUM(Q$6:Q346)*H347/100,-2)),IF(AND(D347="O",E347="Z"),ABS(ROUND(SUM(S$6:S346)*H347/100,-2)),IF(AND(D347="V",E347="Z"),ABS(ROUND(SUM(U$6:U346)*H347/100,-2)),IF(E347="X",ABS(ROUND(SUM(I$6:I346)*H347/100,-2)),IF(AND(D347="B",E347="H"),80000,0))))))))))))))</f>
        <v>0</v>
      </c>
      <c r="G347" s="148"/>
      <c r="H347" s="149">
        <f>IF(AND(E346="S"),H345,H346)</f>
        <v>5</v>
      </c>
      <c r="I347" s="144">
        <f>IF(AND($D347="S",$E347="H"),-$F347,IF(AND($D347="S",$E347="T"),$F347,0))</f>
        <v>0</v>
      </c>
      <c r="J347" s="150">
        <f>IF(AND($D347="S",OR($E347="Ü",$E347="T",$E347="A",$E347="D")),-$F347,IF(AND($G347="S",$E347="Ü"),$F347,IF(E347="S",$F347,IF(AND(D347="S",E347="H"),$F347*(100-H347)/100,IF(E347="X",-F347,0)))))</f>
        <v>0</v>
      </c>
      <c r="K347" s="151">
        <f>IF(AND($D347="G",$E347="H"),-$F347,IF(AND($D347="G",$E347="T"),$F347,0))</f>
        <v>0</v>
      </c>
      <c r="L347" s="152">
        <f>IF(AND($D347="G",$E347="H"),$F347,IF(AND($D347="G",NOT($E347="H")),-$F347,IF($G347="G",$F347,IF(AND($E347="B",NOT($D347="G")),$F347/($G$1-1),IF($E347="X",$F347*X347,0)))))</f>
        <v>0</v>
      </c>
      <c r="M347" s="153">
        <f>IF(AND($D347="R",$E347="H"),-$F347,IF(AND($D347="R",$E347="T"),$F347,0))</f>
        <v>0</v>
      </c>
      <c r="N347" s="152">
        <f>IF(AND($D347="R",$E347="H"),$F347,IF(AND($D347="R",NOT($E347="H")),-$F347,IF($G347="R",$F347,IF(AND($E347="B",NOT($D347="R")),$F347/($G$1-1),IF($E347="X",$F347*Y347,0)))))</f>
        <v>0</v>
      </c>
      <c r="O347" s="153">
        <f>IF(AND($D347="C",$E347="H"),-$F347,IF(AND($D347="C",$E347="T"),$F347,0))</f>
        <v>0</v>
      </c>
      <c r="P347" s="152">
        <f>IF($G$1&lt;3,0,IF(AND($D347="C",$E347="H"),$F347,IF(AND($D347="C",NOT($E347="H")),-$F347,IF($G347="C",$F347,IF(AND($E347="B",NOT($D347="C")),$F347/($G$1-1),IF($E347="X",$F347*Z347,0))))))</f>
        <v>0</v>
      </c>
      <c r="Q347" s="153">
        <f>IF(AND($D347="L",$E347="H"),-$F347,IF(AND($D347="L",$E347="T"),$F347,0))</f>
        <v>0</v>
      </c>
      <c r="R347" s="152">
        <f>IF($G$1&lt;4,0,IF(AND($D347="L",$E347="H"),$F347,IF(AND($D347="L",NOT($E347="H")),-$F347,IF($G347="L",$F347,IF(AND($E347="B",NOT($D347="L")),$F347/($G$1-1),IF($E347="X",$F347*AA347,0))))))</f>
        <v>0</v>
      </c>
      <c r="S347" s="153">
        <f>IF(AND($D347="O",$E347="H"),-$F347,IF(AND($D347="O",$E347="T"),$F347,0))</f>
        <v>0</v>
      </c>
      <c r="T347" s="152">
        <f>IF($G$1&lt;5,0,IF(AND($D347="O",$E347="H"),$F347,IF(AND($D347="O",NOT($E347="H")),-$F347,IF($G347="O",$F347,IF(AND($E347="B",NOT($D347="O")),$F347/($G$1-1),IF($E347="X",$F347*AB347,0))))))</f>
        <v>0</v>
      </c>
      <c r="U347" s="153">
        <f>IF(AND($D347="V",$E347="H"),-$F347,IF(AND($D347="V",$E347="T"),$F347,0))</f>
        <v>0</v>
      </c>
      <c r="V347" s="152">
        <f>IF($G$1&lt;6,0,IF(AND($D347="V",$E347="H"),$F347,IF(AND($D347="V",NOT($E347="H")),-$F347,IF($G347="V",$F347,IF(AND($E347="B",NOT($D347="V")),$F347/($G$1-1),IF($E347="X",($F347*AC347)-#REF!,0))))))</f>
        <v>0</v>
      </c>
      <c r="W347" s="158">
        <f>IF(AND(D347="S",E347="H"),1,IF(AND(D347="B",E347="H"),2,IF(AND(D347="G",E347="A"),3,IF(AND(D347="G",E347="D"),4,IF(AND(D347="R",E347="A"),5,IF(AND(D347="R",E347="D"),6,IF(AND(D347="C",E347="A"),7,IF(AND(D347="C",E347="D"),8,IF(AND(D347="L",E347="A"),9,IF(AND(D347="L",E347="D"),10,IF(AND(D347="O",E347="A"),11,IF(AND(D347="O",E347="D"),12,IF(AND(D347="V",E347="A"),13,IF(AND(D347="V",E347="D"),14,0))))))))))))))</f>
        <v>0</v>
      </c>
      <c r="X347" s="159">
        <f>IF(NOT(SUMIF($W$6:$W347,1,$I$6:$I347)=0),(SUMIF($W$6:$W347,3,$F$6:$F347)-SUMIF($AE$6:$AE347,3,$F$6:$F347))/ABS(SUMIF($W$6:$W347,1,$I$6:$I347)),0)</f>
        <v>0</v>
      </c>
      <c r="Y347" s="159">
        <f>IF(NOT(SUMIF($W$6:$W347,1,$I$6:$I347)=0),(SUMIF($W$6:$W347,5,$F$6:$F347)-SUMIF($AE$6:$AE347,5,$F$6:$F347))/ABS(SUMIF($W$6:$W347,1,$I$6:$I347)),0)</f>
        <v>0</v>
      </c>
      <c r="Z347" s="159">
        <f>IF(NOT(SUMIF($W$6:$W347,1,$I$6:$I347)=0),(SUMIF($W$6:$W347,7,$F$6:$F347)-SUMIF($AE$6:$AE347,7,$F$6:$F347))/ABS(SUMIF($W$6:$W347,1,$I$6:$I347)),0)</f>
        <v>0</v>
      </c>
      <c r="AA347" s="159">
        <f>IF(NOT(SUMIF($W$6:$W347,1,$I$6:$I347)=0),(SUMIF($W$6:$W347,9,$F$6:$F347)-SUMIF($AE$6:$AE347,9,$F$6:$F347))/ABS(SUMIF($W$6:$W347,1,$I$6:$I347)),0)</f>
        <v>0</v>
      </c>
      <c r="AB347" s="159">
        <f>IF(NOT(SUMIF($W$6:$W347,1,$I$6:$I347)=0),(SUMIF($W$6:$W347,11,$F$6:$F347)-SUMIF($AE$6:$AE347,11,$F$6:$F347))/ABS(SUMIF($W$6:$W347,1,$I$6:$I347)),0)</f>
        <v>0</v>
      </c>
      <c r="AC347" s="159">
        <f>IF(NOT(SUMIF($W$6:$W347,1,$I$6:$I347)=0),(SUMIF($W$6:$W347,13,$F$6:$F347)-SUMIF($AE$6:$AE347,13,$F$6:$F347))/ABS(SUMIF($W$6:$W347,1,$I$6:$I347)),0)</f>
        <v>0</v>
      </c>
      <c r="AD347" s="159">
        <f>IF(SUM($W$6:$W347)+SUM($AE$6:$AE347)=0,0,1-X347-Y347-Z347-AA347-AB347-AC347)</f>
        <v>0</v>
      </c>
      <c r="AE347" s="160">
        <f>IF(AND($D347="S",$E347="T"),1,IF(AND($D347="B",$E347="A"),2,IF(AND($G347="G",$E347="A"),3,IF(AND($G347="G",$E347="D"),4,IF(AND($G347="R",$E347="A"),5,IF(AND($G347="R",$E347="D"),6,IF(AND($G347="C",$E347="A"),7,IF(AND($G347="C",$E347="D"),8,IF(AND($G347="L",$E347="A"),9,IF(AND($G347="L",$E347="D"),10,IF(AND($G347="O",$E347="A"),11,IF(AND($G347="O",$E347="D"),12,IF(AND($G347="V",$E347="A"),13,IF(AND($G347="V",$E347="D"),14,IF(AND($E347="A",$G347="B"),15,0)))))))))))))))</f>
        <v>0</v>
      </c>
      <c r="AF347" s="161">
        <f>IF(AND(D347="B",E347="H"),A347,IF(AND(G347="B",OR(E347="A",E347="D")),A347,0))</f>
        <v>0</v>
      </c>
    </row>
    <row r="348" ht="12.7" customHeight="1">
      <c r="A348" s="143">
        <f>IF($E348="H",-$F348,IF($E348="T",$F348,IF(AND($E348="A",$G348="B"),$F348,IF(AND(E348="D",G348="B"),F348*0.8,0))))</f>
        <v>0</v>
      </c>
      <c r="B348" s="144">
        <f>$B347-$A348</f>
        <v>0</v>
      </c>
      <c r="C348" s="144">
        <f>IF(OR($E348="Z",AND($E348="H",$D348="B")),$F348,IF(AND($D348="B",$E348="Ü"),-$F348,IF($E348="X",$F348*$AD348,IF(AND(E348="D",G348="B"),F348*0.2,IF(AND(D348="S",E348="H"),$F348*H348/100,0)))))</f>
        <v>0</v>
      </c>
      <c r="D348" s="145"/>
      <c r="E348" s="146"/>
      <c r="F348" s="147">
        <f>IF(AND(D348="G",E348="S"),ROUND(SUM($L$6:$L347)*H348/100,-2),IF(AND(D348="R",E348="S"),ROUND(SUM(N$6:N347)*H348/100,-2),IF(AND(D348="C",E348="S"),ROUND(SUM(P$6:P347)*H348/100,-2),IF(AND(D348="L",E348="S"),ROUND(SUM(R$6:R347)*H348/100,-2),IF(AND(D348="O",E348="S"),ROUND(SUM(T$6:T347)*H348/100,-2),IF(AND(D348="V",E348="S"),ROUND(SUM(V$6:V347)*H348/100,-2),IF(AND(D348="G",E348="Z"),ABS(ROUND(SUM(K$6:K347)*H348/100,-2)),IF(AND(D348="R",E348="Z"),ABS(ROUND(SUM(M$6:M347)*H348/100,-2)),IF(AND(D348="C",E348="Z"),ABS(ROUND(SUM(O$6:O347)*H348/100,-2)),IF(AND(D348="L",E348="Z"),ABS(ROUND(SUM(Q$6:Q347)*H348/100,-2)),IF(AND(D348="O",E348="Z"),ABS(ROUND(SUM(S$6:S347)*H348/100,-2)),IF(AND(D348="V",E348="Z"),ABS(ROUND(SUM(U$6:U347)*H348/100,-2)),IF(E348="X",ABS(ROUND(SUM(I$6:I347)*H348/100,-2)),IF(AND(D348="B",E348="H"),80000,0))))))))))))))</f>
        <v>0</v>
      </c>
      <c r="G348" s="148"/>
      <c r="H348" s="149">
        <f>IF(AND(E347="S"),H346,H347)</f>
        <v>5</v>
      </c>
      <c r="I348" s="144">
        <f>IF(AND($D348="S",$E348="H"),-$F348,IF(AND($D348="S",$E348="T"),$F348,0))</f>
        <v>0</v>
      </c>
      <c r="J348" s="150">
        <f>IF(AND($D348="S",OR($E348="Ü",$E348="T",$E348="A",$E348="D")),-$F348,IF(AND($G348="S",$E348="Ü"),$F348,IF(E348="S",$F348,IF(AND(D348="S",E348="H"),$F348*(100-H348)/100,IF(E348="X",-F348,0)))))</f>
        <v>0</v>
      </c>
      <c r="K348" s="151">
        <f>IF(AND($D348="G",$E348="H"),-$F348,IF(AND($D348="G",$E348="T"),$F348,0))</f>
        <v>0</v>
      </c>
      <c r="L348" s="152">
        <f>IF(AND($D348="G",$E348="H"),$F348,IF(AND($D348="G",NOT($E348="H")),-$F348,IF($G348="G",$F348,IF(AND($E348="B",NOT($D348="G")),$F348/($G$1-1),IF($E348="X",$F348*X348,0)))))</f>
        <v>0</v>
      </c>
      <c r="M348" s="153">
        <f>IF(AND($D348="R",$E348="H"),-$F348,IF(AND($D348="R",$E348="T"),$F348,0))</f>
        <v>0</v>
      </c>
      <c r="N348" s="152">
        <f>IF(AND($D348="R",$E348="H"),$F348,IF(AND($D348="R",NOT($E348="H")),-$F348,IF($G348="R",$F348,IF(AND($E348="B",NOT($D348="R")),$F348/($G$1-1),IF($E348="X",$F348*Y348,0)))))</f>
        <v>0</v>
      </c>
      <c r="O348" s="153">
        <f>IF(AND($D348="C",$E348="H"),-$F348,IF(AND($D348="C",$E348="T"),$F348,0))</f>
        <v>0</v>
      </c>
      <c r="P348" s="152">
        <f>IF($G$1&lt;3,0,IF(AND($D348="C",$E348="H"),$F348,IF(AND($D348="C",NOT($E348="H")),-$F348,IF($G348="C",$F348,IF(AND($E348="B",NOT($D348="C")),$F348/($G$1-1),IF($E348="X",$F348*Z348,0))))))</f>
        <v>0</v>
      </c>
      <c r="Q348" s="153">
        <f>IF(AND($D348="L",$E348="H"),-$F348,IF(AND($D348="L",$E348="T"),$F348,0))</f>
        <v>0</v>
      </c>
      <c r="R348" s="152">
        <f>IF($G$1&lt;4,0,IF(AND($D348="L",$E348="H"),$F348,IF(AND($D348="L",NOT($E348="H")),-$F348,IF($G348="L",$F348,IF(AND($E348="B",NOT($D348="L")),$F348/($G$1-1),IF($E348="X",$F348*AA348,0))))))</f>
        <v>0</v>
      </c>
      <c r="S348" s="153">
        <f>IF(AND($D348="O",$E348="H"),-$F348,IF(AND($D348="O",$E348="T"),$F348,0))</f>
        <v>0</v>
      </c>
      <c r="T348" s="152">
        <f>IF($G$1&lt;5,0,IF(AND($D348="O",$E348="H"),$F348,IF(AND($D348="O",NOT($E348="H")),-$F348,IF($G348="O",$F348,IF(AND($E348="B",NOT($D348="O")),$F348/($G$1-1),IF($E348="X",$F348*AB348,0))))))</f>
        <v>0</v>
      </c>
      <c r="U348" s="153">
        <f>IF(AND($D348="V",$E348="H"),-$F348,IF(AND($D348="V",$E348="T"),$F348,0))</f>
        <v>0</v>
      </c>
      <c r="V348" s="152">
        <f>IF($G$1&lt;6,0,IF(AND($D348="V",$E348="H"),$F348,IF(AND($D348="V",NOT($E348="H")),-$F348,IF($G348="V",$F348,IF(AND($E348="B",NOT($D348="V")),$F348/($G$1-1),IF($E348="X",($F348*AC348)-#REF!,0))))))</f>
        <v>0</v>
      </c>
      <c r="W348" s="154">
        <f>IF(AND(D348="S",E348="H"),1,IF(AND(D348="B",E348="H"),2,IF(AND(D348="G",E348="A"),3,IF(AND(D348="G",E348="D"),4,IF(AND(D348="R",E348="A"),5,IF(AND(D348="R",E348="D"),6,IF(AND(D348="C",E348="A"),7,IF(AND(D348="C",E348="D"),8,IF(AND(D348="L",E348="A"),9,IF(AND(D348="L",E348="D"),10,IF(AND(D348="O",E348="A"),11,IF(AND(D348="O",E348="D"),12,IF(AND(D348="V",E348="A"),13,IF(AND(D348="V",E348="D"),14,0))))))))))))))</f>
        <v>0</v>
      </c>
      <c r="X348" s="155">
        <f>IF(NOT(SUMIF($W$6:$W348,1,$I$6:$I348)=0),(SUMIF($W$6:$W348,3,$F$6:$F348)-SUMIF($AE$6:$AE348,3,$F$6:$F348))/ABS(SUMIF($W$6:$W348,1,$I$6:$I348)),0)</f>
        <v>0</v>
      </c>
      <c r="Y348" s="155">
        <f>IF(NOT(SUMIF($W$6:$W348,1,$I$6:$I348)=0),(SUMIF($W$6:$W348,5,$F$6:$F348)-SUMIF($AE$6:$AE348,5,$F$6:$F348))/ABS(SUMIF($W$6:$W348,1,$I$6:$I348)),0)</f>
        <v>0</v>
      </c>
      <c r="Z348" s="155">
        <f>IF(NOT(SUMIF($W$6:$W348,1,$I$6:$I348)=0),(SUMIF($W$6:$W348,7,$F$6:$F348)-SUMIF($AE$6:$AE348,7,$F$6:$F348))/ABS(SUMIF($W$6:$W348,1,$I$6:$I348)),0)</f>
        <v>0</v>
      </c>
      <c r="AA348" s="155">
        <f>IF(NOT(SUMIF($W$6:$W348,1,$I$6:$I348)=0),(SUMIF($W$6:$W348,9,$F$6:$F348)-SUMIF($AE$6:$AE348,9,$F$6:$F348))/ABS(SUMIF($W$6:$W348,1,$I$6:$I348)),0)</f>
        <v>0</v>
      </c>
      <c r="AB348" s="155">
        <f>IF(NOT(SUMIF($W$6:$W348,1,$I$6:$I348)=0),(SUMIF($W$6:$W348,11,$F$6:$F348)-SUMIF($AE$6:$AE348,11,$F$6:$F348))/ABS(SUMIF($W$6:$W348,1,$I$6:$I348)),0)</f>
        <v>0</v>
      </c>
      <c r="AC348" s="155">
        <f>IF(NOT(SUMIF($W$6:$W348,1,$I$6:$I348)=0),(SUMIF($W$6:$W348,13,$F$6:$F348)-SUMIF($AE$6:$AE348,13,$F$6:$F348))/ABS(SUMIF($W$6:$W348,1,$I$6:$I348)),0)</f>
        <v>0</v>
      </c>
      <c r="AD348" s="155">
        <f>IF(SUM($W$6:$W348)+SUM($AE$6:$AE348)=0,0,1-X348-Y348-Z348-AA348-AB348-AC348)</f>
        <v>0</v>
      </c>
      <c r="AE348" s="156">
        <f>IF(AND($D348="S",$E348="T"),1,IF(AND($D348="B",$E348="A"),2,IF(AND($G348="G",$E348="A"),3,IF(AND($G348="G",$E348="D"),4,IF(AND($G348="R",$E348="A"),5,IF(AND($G348="R",$E348="D"),6,IF(AND($G348="C",$E348="A"),7,IF(AND($G348="C",$E348="D"),8,IF(AND($G348="L",$E348="A"),9,IF(AND($G348="L",$E348="D"),10,IF(AND($G348="O",$E348="A"),11,IF(AND($G348="O",$E348="D"),12,IF(AND($G348="V",$E348="A"),13,IF(AND($G348="V",$E348="D"),14,IF(AND($E348="A",$G348="B"),15,0)))))))))))))))</f>
        <v>0</v>
      </c>
      <c r="AF348" s="157">
        <f>IF(AND(D348="B",E348="H"),A348,IF(AND(G348="B",OR(E348="A",E348="D")),A348,0))</f>
        <v>0</v>
      </c>
    </row>
    <row r="349" ht="12.7" customHeight="1">
      <c r="A349" s="143">
        <f>IF($E349="H",-$F349,IF($E349="T",$F349,IF(AND($E349="A",$G349="B"),$F349,IF(AND(E349="D",G349="B"),F349*0.8,0))))</f>
        <v>0</v>
      </c>
      <c r="B349" s="144">
        <f>$B348-$A349</f>
        <v>0</v>
      </c>
      <c r="C349" s="144">
        <f>IF(OR($E349="Z",AND($E349="H",$D349="B")),$F349,IF(AND($D349="B",$E349="Ü"),-$F349,IF($E349="X",$F349*$AD349,IF(AND(E349="D",G349="B"),F349*0.2,IF(AND(D349="S",E349="H"),$F349*H349/100,0)))))</f>
        <v>0</v>
      </c>
      <c r="D349" s="145"/>
      <c r="E349" s="146"/>
      <c r="F349" s="147">
        <f>IF(AND(D349="G",E349="S"),ROUND(SUM($L$6:$L348)*H349/100,-2),IF(AND(D349="R",E349="S"),ROUND(SUM(N$6:N348)*H349/100,-2),IF(AND(D349="C",E349="S"),ROUND(SUM(P$6:P348)*H349/100,-2),IF(AND(D349="L",E349="S"),ROUND(SUM(R$6:R348)*H349/100,-2),IF(AND(D349="O",E349="S"),ROUND(SUM(T$6:T348)*H349/100,-2),IF(AND(D349="V",E349="S"),ROUND(SUM(V$6:V348)*H349/100,-2),IF(AND(D349="G",E349="Z"),ABS(ROUND(SUM(K$6:K348)*H349/100,-2)),IF(AND(D349="R",E349="Z"),ABS(ROUND(SUM(M$6:M348)*H349/100,-2)),IF(AND(D349="C",E349="Z"),ABS(ROUND(SUM(O$6:O348)*H349/100,-2)),IF(AND(D349="L",E349="Z"),ABS(ROUND(SUM(Q$6:Q348)*H349/100,-2)),IF(AND(D349="O",E349="Z"),ABS(ROUND(SUM(S$6:S348)*H349/100,-2)),IF(AND(D349="V",E349="Z"),ABS(ROUND(SUM(U$6:U348)*H349/100,-2)),IF(E349="X",ABS(ROUND(SUM(I$6:I348)*H349/100,-2)),IF(AND(D349="B",E349="H"),80000,0))))))))))))))</f>
        <v>0</v>
      </c>
      <c r="G349" s="148"/>
      <c r="H349" s="149">
        <f>IF(AND(E348="S"),H347,H348)</f>
        <v>5</v>
      </c>
      <c r="I349" s="144">
        <f>IF(AND($D349="S",$E349="H"),-$F349,IF(AND($D349="S",$E349="T"),$F349,0))</f>
        <v>0</v>
      </c>
      <c r="J349" s="150">
        <f>IF(AND($D349="S",OR($E349="Ü",$E349="T",$E349="A",$E349="D")),-$F349,IF(AND($G349="S",$E349="Ü"),$F349,IF(E349="S",$F349,IF(AND(D349="S",E349="H"),$F349*(100-H349)/100,IF(E349="X",-F349,0)))))</f>
        <v>0</v>
      </c>
      <c r="K349" s="151">
        <f>IF(AND($D349="G",$E349="H"),-$F349,IF(AND($D349="G",$E349="T"),$F349,0))</f>
        <v>0</v>
      </c>
      <c r="L349" s="152">
        <f>IF(AND($D349="G",$E349="H"),$F349,IF(AND($D349="G",NOT($E349="H")),-$F349,IF($G349="G",$F349,IF(AND($E349="B",NOT($D349="G")),$F349/($G$1-1),IF($E349="X",$F349*X349,0)))))</f>
        <v>0</v>
      </c>
      <c r="M349" s="153">
        <f>IF(AND($D349="R",$E349="H"),-$F349,IF(AND($D349="R",$E349="T"),$F349,0))</f>
        <v>0</v>
      </c>
      <c r="N349" s="152">
        <f>IF(AND($D349="R",$E349="H"),$F349,IF(AND($D349="R",NOT($E349="H")),-$F349,IF($G349="R",$F349,IF(AND($E349="B",NOT($D349="R")),$F349/($G$1-1),IF($E349="X",$F349*Y349,0)))))</f>
        <v>0</v>
      </c>
      <c r="O349" s="153">
        <f>IF(AND($D349="C",$E349="H"),-$F349,IF(AND($D349="C",$E349="T"),$F349,0))</f>
        <v>0</v>
      </c>
      <c r="P349" s="152">
        <f>IF($G$1&lt;3,0,IF(AND($D349="C",$E349="H"),$F349,IF(AND($D349="C",NOT($E349="H")),-$F349,IF($G349="C",$F349,IF(AND($E349="B",NOT($D349="C")),$F349/($G$1-1),IF($E349="X",$F349*Z349,0))))))</f>
        <v>0</v>
      </c>
      <c r="Q349" s="153">
        <f>IF(AND($D349="L",$E349="H"),-$F349,IF(AND($D349="L",$E349="T"),$F349,0))</f>
        <v>0</v>
      </c>
      <c r="R349" s="152">
        <f>IF($G$1&lt;4,0,IF(AND($D349="L",$E349="H"),$F349,IF(AND($D349="L",NOT($E349="H")),-$F349,IF($G349="L",$F349,IF(AND($E349="B",NOT($D349="L")),$F349/($G$1-1),IF($E349="X",$F349*AA349,0))))))</f>
        <v>0</v>
      </c>
      <c r="S349" s="153">
        <f>IF(AND($D349="O",$E349="H"),-$F349,IF(AND($D349="O",$E349="T"),$F349,0))</f>
        <v>0</v>
      </c>
      <c r="T349" s="152">
        <f>IF($G$1&lt;5,0,IF(AND($D349="O",$E349="H"),$F349,IF(AND($D349="O",NOT($E349="H")),-$F349,IF($G349="O",$F349,IF(AND($E349="B",NOT($D349="O")),$F349/($G$1-1),IF($E349="X",$F349*AB349,0))))))</f>
        <v>0</v>
      </c>
      <c r="U349" s="153">
        <f>IF(AND($D349="V",$E349="H"),-$F349,IF(AND($D349="V",$E349="T"),$F349,0))</f>
        <v>0</v>
      </c>
      <c r="V349" s="152">
        <f>IF($G$1&lt;6,0,IF(AND($D349="V",$E349="H"),$F349,IF(AND($D349="V",NOT($E349="H")),-$F349,IF($G349="V",$F349,IF(AND($E349="B",NOT($D349="V")),$F349/($G$1-1),IF($E349="X",($F349*AC349)-#REF!,0))))))</f>
        <v>0</v>
      </c>
      <c r="W349" s="158">
        <f>IF(AND(D349="S",E349="H"),1,IF(AND(D349="B",E349="H"),2,IF(AND(D349="G",E349="A"),3,IF(AND(D349="G",E349="D"),4,IF(AND(D349="R",E349="A"),5,IF(AND(D349="R",E349="D"),6,IF(AND(D349="C",E349="A"),7,IF(AND(D349="C",E349="D"),8,IF(AND(D349="L",E349="A"),9,IF(AND(D349="L",E349="D"),10,IF(AND(D349="O",E349="A"),11,IF(AND(D349="O",E349="D"),12,IF(AND(D349="V",E349="A"),13,IF(AND(D349="V",E349="D"),14,0))))))))))))))</f>
        <v>0</v>
      </c>
      <c r="X349" s="159">
        <f>IF(NOT(SUMIF($W$6:$W349,1,$I$6:$I349)=0),(SUMIF($W$6:$W349,3,$F$6:$F349)-SUMIF($AE$6:$AE349,3,$F$6:$F349))/ABS(SUMIF($W$6:$W349,1,$I$6:$I349)),0)</f>
        <v>0</v>
      </c>
      <c r="Y349" s="159">
        <f>IF(NOT(SUMIF($W$6:$W349,1,$I$6:$I349)=0),(SUMIF($W$6:$W349,5,$F$6:$F349)-SUMIF($AE$6:$AE349,5,$F$6:$F349))/ABS(SUMIF($W$6:$W349,1,$I$6:$I349)),0)</f>
        <v>0</v>
      </c>
      <c r="Z349" s="159">
        <f>IF(NOT(SUMIF($W$6:$W349,1,$I$6:$I349)=0),(SUMIF($W$6:$W349,7,$F$6:$F349)-SUMIF($AE$6:$AE349,7,$F$6:$F349))/ABS(SUMIF($W$6:$W349,1,$I$6:$I349)),0)</f>
        <v>0</v>
      </c>
      <c r="AA349" s="159">
        <f>IF(NOT(SUMIF($W$6:$W349,1,$I$6:$I349)=0),(SUMIF($W$6:$W349,9,$F$6:$F349)-SUMIF($AE$6:$AE349,9,$F$6:$F349))/ABS(SUMIF($W$6:$W349,1,$I$6:$I349)),0)</f>
        <v>0</v>
      </c>
      <c r="AB349" s="159">
        <f>IF(NOT(SUMIF($W$6:$W349,1,$I$6:$I349)=0),(SUMIF($W$6:$W349,11,$F$6:$F349)-SUMIF($AE$6:$AE349,11,$F$6:$F349))/ABS(SUMIF($W$6:$W349,1,$I$6:$I349)),0)</f>
        <v>0</v>
      </c>
      <c r="AC349" s="159">
        <f>IF(NOT(SUMIF($W$6:$W349,1,$I$6:$I349)=0),(SUMIF($W$6:$W349,13,$F$6:$F349)-SUMIF($AE$6:$AE349,13,$F$6:$F349))/ABS(SUMIF($W$6:$W349,1,$I$6:$I349)),0)</f>
        <v>0</v>
      </c>
      <c r="AD349" s="159">
        <f>IF(SUM($W$6:$W349)+SUM($AE$6:$AE349)=0,0,1-X349-Y349-Z349-AA349-AB349-AC349)</f>
        <v>0</v>
      </c>
      <c r="AE349" s="160">
        <f>IF(AND($D349="S",$E349="T"),1,IF(AND($D349="B",$E349="A"),2,IF(AND($G349="G",$E349="A"),3,IF(AND($G349="G",$E349="D"),4,IF(AND($G349="R",$E349="A"),5,IF(AND($G349="R",$E349="D"),6,IF(AND($G349="C",$E349="A"),7,IF(AND($G349="C",$E349="D"),8,IF(AND($G349="L",$E349="A"),9,IF(AND($G349="L",$E349="D"),10,IF(AND($G349="O",$E349="A"),11,IF(AND($G349="O",$E349="D"),12,IF(AND($G349="V",$E349="A"),13,IF(AND($G349="V",$E349="D"),14,IF(AND($E349="A",$G349="B"),15,0)))))))))))))))</f>
        <v>0</v>
      </c>
      <c r="AF349" s="161">
        <f>IF(AND(D349="B",E349="H"),A349,IF(AND(G349="B",OR(E349="A",E349="D")),A349,0))</f>
        <v>0</v>
      </c>
    </row>
    <row r="350" ht="12.7" customHeight="1">
      <c r="A350" s="143">
        <f>IF($E350="H",-$F350,IF($E350="T",$F350,IF(AND($E350="A",$G350="B"),$F350,IF(AND(E350="D",G350="B"),F350*0.8,0))))</f>
        <v>0</v>
      </c>
      <c r="B350" s="144">
        <f>$B349-$A350</f>
        <v>0</v>
      </c>
      <c r="C350" s="144">
        <f>IF(OR($E350="Z",AND($E350="H",$D350="B")),$F350,IF(AND($D350="B",$E350="Ü"),-$F350,IF($E350="X",$F350*$AD350,IF(AND(E350="D",G350="B"),F350*0.2,IF(AND(D350="S",E350="H"),$F350*H350/100,0)))))</f>
        <v>0</v>
      </c>
      <c r="D350" s="145"/>
      <c r="E350" s="146"/>
      <c r="F350" s="147">
        <f>IF(AND(D350="G",E350="S"),ROUND(SUM($L$6:$L349)*H350/100,-2),IF(AND(D350="R",E350="S"),ROUND(SUM(N$6:N349)*H350/100,-2),IF(AND(D350="C",E350="S"),ROUND(SUM(P$6:P349)*H350/100,-2),IF(AND(D350="L",E350="S"),ROUND(SUM(R$6:R349)*H350/100,-2),IF(AND(D350="O",E350="S"),ROUND(SUM(T$6:T349)*H350/100,-2),IF(AND(D350="V",E350="S"),ROUND(SUM(V$6:V349)*H350/100,-2),IF(AND(D350="G",E350="Z"),ABS(ROUND(SUM(K$6:K349)*H350/100,-2)),IF(AND(D350="R",E350="Z"),ABS(ROUND(SUM(M$6:M349)*H350/100,-2)),IF(AND(D350="C",E350="Z"),ABS(ROUND(SUM(O$6:O349)*H350/100,-2)),IF(AND(D350="L",E350="Z"),ABS(ROUND(SUM(Q$6:Q349)*H350/100,-2)),IF(AND(D350="O",E350="Z"),ABS(ROUND(SUM(S$6:S349)*H350/100,-2)),IF(AND(D350="V",E350="Z"),ABS(ROUND(SUM(U$6:U349)*H350/100,-2)),IF(E350="X",ABS(ROUND(SUM(I$6:I349)*H350/100,-2)),IF(AND(D350="B",E350="H"),80000,0))))))))))))))</f>
        <v>0</v>
      </c>
      <c r="G350" s="148"/>
      <c r="H350" s="149">
        <f>IF(AND(E349="S"),H348,H349)</f>
        <v>5</v>
      </c>
      <c r="I350" s="144">
        <f>IF(AND($D350="S",$E350="H"),-$F350,IF(AND($D350="S",$E350="T"),$F350,0))</f>
        <v>0</v>
      </c>
      <c r="J350" s="150">
        <f>IF(AND($D350="S",OR($E350="Ü",$E350="T",$E350="A",$E350="D")),-$F350,IF(AND($G350="S",$E350="Ü"),$F350,IF(E350="S",$F350,IF(AND(D350="S",E350="H"),$F350*(100-H350)/100,IF(E350="X",-F350,0)))))</f>
        <v>0</v>
      </c>
      <c r="K350" s="151">
        <f>IF(AND($D350="G",$E350="H"),-$F350,IF(AND($D350="G",$E350="T"),$F350,0))</f>
        <v>0</v>
      </c>
      <c r="L350" s="152">
        <f>IF(AND($D350="G",$E350="H"),$F350,IF(AND($D350="G",NOT($E350="H")),-$F350,IF($G350="G",$F350,IF(AND($E350="B",NOT($D350="G")),$F350/($G$1-1),IF($E350="X",$F350*X350,0)))))</f>
        <v>0</v>
      </c>
      <c r="M350" s="153">
        <f>IF(AND($D350="R",$E350="H"),-$F350,IF(AND($D350="R",$E350="T"),$F350,0))</f>
        <v>0</v>
      </c>
      <c r="N350" s="152">
        <f>IF(AND($D350="R",$E350="H"),$F350,IF(AND($D350="R",NOT($E350="H")),-$F350,IF($G350="R",$F350,IF(AND($E350="B",NOT($D350="R")),$F350/($G$1-1),IF($E350="X",$F350*Y350,0)))))</f>
        <v>0</v>
      </c>
      <c r="O350" s="153">
        <f>IF(AND($D350="C",$E350="H"),-$F350,IF(AND($D350="C",$E350="T"),$F350,0))</f>
        <v>0</v>
      </c>
      <c r="P350" s="152">
        <f>IF($G$1&lt;3,0,IF(AND($D350="C",$E350="H"),$F350,IF(AND($D350="C",NOT($E350="H")),-$F350,IF($G350="C",$F350,IF(AND($E350="B",NOT($D350="C")),$F350/($G$1-1),IF($E350="X",$F350*Z350,0))))))</f>
        <v>0</v>
      </c>
      <c r="Q350" s="153">
        <f>IF(AND($D350="L",$E350="H"),-$F350,IF(AND($D350="L",$E350="T"),$F350,0))</f>
        <v>0</v>
      </c>
      <c r="R350" s="152">
        <f>IF($G$1&lt;4,0,IF(AND($D350="L",$E350="H"),$F350,IF(AND($D350="L",NOT($E350="H")),-$F350,IF($G350="L",$F350,IF(AND($E350="B",NOT($D350="L")),$F350/($G$1-1),IF($E350="X",$F350*AA350,0))))))</f>
        <v>0</v>
      </c>
      <c r="S350" s="153">
        <f>IF(AND($D350="O",$E350="H"),-$F350,IF(AND($D350="O",$E350="T"),$F350,0))</f>
        <v>0</v>
      </c>
      <c r="T350" s="152">
        <f>IF($G$1&lt;5,0,IF(AND($D350="O",$E350="H"),$F350,IF(AND($D350="O",NOT($E350="H")),-$F350,IF($G350="O",$F350,IF(AND($E350="B",NOT($D350="O")),$F350/($G$1-1),IF($E350="X",$F350*AB350,0))))))</f>
        <v>0</v>
      </c>
      <c r="U350" s="153">
        <f>IF(AND($D350="V",$E350="H"),-$F350,IF(AND($D350="V",$E350="T"),$F350,0))</f>
        <v>0</v>
      </c>
      <c r="V350" s="152">
        <f>IF($G$1&lt;6,0,IF(AND($D350="V",$E350="H"),$F350,IF(AND($D350="V",NOT($E350="H")),-$F350,IF($G350="V",$F350,IF(AND($E350="B",NOT($D350="V")),$F350/($G$1-1),IF($E350="X",($F350*AC350)-#REF!,0))))))</f>
        <v>0</v>
      </c>
      <c r="W350" s="154">
        <f>IF(AND(D350="S",E350="H"),1,IF(AND(D350="B",E350="H"),2,IF(AND(D350="G",E350="A"),3,IF(AND(D350="G",E350="D"),4,IF(AND(D350="R",E350="A"),5,IF(AND(D350="R",E350="D"),6,IF(AND(D350="C",E350="A"),7,IF(AND(D350="C",E350="D"),8,IF(AND(D350="L",E350="A"),9,IF(AND(D350="L",E350="D"),10,IF(AND(D350="O",E350="A"),11,IF(AND(D350="O",E350="D"),12,IF(AND(D350="V",E350="A"),13,IF(AND(D350="V",E350="D"),14,0))))))))))))))</f>
        <v>0</v>
      </c>
      <c r="X350" s="155">
        <f>IF(NOT(SUMIF($W$6:$W350,1,$I$6:$I350)=0),(SUMIF($W$6:$W350,3,$F$6:$F350)-SUMIF($AE$6:$AE350,3,$F$6:$F350))/ABS(SUMIF($W$6:$W350,1,$I$6:$I350)),0)</f>
        <v>0</v>
      </c>
      <c r="Y350" s="155">
        <f>IF(NOT(SUMIF($W$6:$W350,1,$I$6:$I350)=0),(SUMIF($W$6:$W350,5,$F$6:$F350)-SUMIF($AE$6:$AE350,5,$F$6:$F350))/ABS(SUMIF($W$6:$W350,1,$I$6:$I350)),0)</f>
        <v>0</v>
      </c>
      <c r="Z350" s="155">
        <f>IF(NOT(SUMIF($W$6:$W350,1,$I$6:$I350)=0),(SUMIF($W$6:$W350,7,$F$6:$F350)-SUMIF($AE$6:$AE350,7,$F$6:$F350))/ABS(SUMIF($W$6:$W350,1,$I$6:$I350)),0)</f>
        <v>0</v>
      </c>
      <c r="AA350" s="155">
        <f>IF(NOT(SUMIF($W$6:$W350,1,$I$6:$I350)=0),(SUMIF($W$6:$W350,9,$F$6:$F350)-SUMIF($AE$6:$AE350,9,$F$6:$F350))/ABS(SUMIF($W$6:$W350,1,$I$6:$I350)),0)</f>
        <v>0</v>
      </c>
      <c r="AB350" s="155">
        <f>IF(NOT(SUMIF($W$6:$W350,1,$I$6:$I350)=0),(SUMIF($W$6:$W350,11,$F$6:$F350)-SUMIF($AE$6:$AE350,11,$F$6:$F350))/ABS(SUMIF($W$6:$W350,1,$I$6:$I350)),0)</f>
        <v>0</v>
      </c>
      <c r="AC350" s="155">
        <f>IF(NOT(SUMIF($W$6:$W350,1,$I$6:$I350)=0),(SUMIF($W$6:$W350,13,$F$6:$F350)-SUMIF($AE$6:$AE350,13,$F$6:$F350))/ABS(SUMIF($W$6:$W350,1,$I$6:$I350)),0)</f>
        <v>0</v>
      </c>
      <c r="AD350" s="155">
        <f>IF(SUM($W$6:$W350)+SUM($AE$6:$AE350)=0,0,1-X350-Y350-Z350-AA350-AB350-AC350)</f>
        <v>0</v>
      </c>
      <c r="AE350" s="156">
        <f>IF(AND($D350="S",$E350="T"),1,IF(AND($D350="B",$E350="A"),2,IF(AND($G350="G",$E350="A"),3,IF(AND($G350="G",$E350="D"),4,IF(AND($G350="R",$E350="A"),5,IF(AND($G350="R",$E350="D"),6,IF(AND($G350="C",$E350="A"),7,IF(AND($G350="C",$E350="D"),8,IF(AND($G350="L",$E350="A"),9,IF(AND($G350="L",$E350="D"),10,IF(AND($G350="O",$E350="A"),11,IF(AND($G350="O",$E350="D"),12,IF(AND($G350="V",$E350="A"),13,IF(AND($G350="V",$E350="D"),14,IF(AND($E350="A",$G350="B"),15,0)))))))))))))))</f>
        <v>0</v>
      </c>
      <c r="AF350" s="157">
        <f>IF(AND(D350="B",E350="H"),A350,IF(AND(G350="B",OR(E350="A",E350="D")),A350,0))</f>
        <v>0</v>
      </c>
    </row>
    <row r="351" ht="12.7" customHeight="1">
      <c r="A351" s="143">
        <f>IF($E351="H",-$F351,IF($E351="T",$F351,IF(AND($E351="A",$G351="B"),$F351,IF(AND(E351="D",G351="B"),F351*0.8,0))))</f>
        <v>0</v>
      </c>
      <c r="B351" s="144">
        <f>$B350-$A351</f>
        <v>0</v>
      </c>
      <c r="C351" s="144">
        <f>IF(OR($E351="Z",AND($E351="H",$D351="B")),$F351,IF(AND($D351="B",$E351="Ü"),-$F351,IF($E351="X",$F351*$AD351,IF(AND(E351="D",G351="B"),F351*0.2,IF(AND(D351="S",E351="H"),$F351*H351/100,0)))))</f>
        <v>0</v>
      </c>
      <c r="D351" s="145"/>
      <c r="E351" s="146"/>
      <c r="F351" s="147">
        <f>IF(AND(D351="G",E351="S"),ROUND(SUM($L$6:$L350)*H351/100,-2),IF(AND(D351="R",E351="S"),ROUND(SUM(N$6:N350)*H351/100,-2),IF(AND(D351="C",E351="S"),ROUND(SUM(P$6:P350)*H351/100,-2),IF(AND(D351="L",E351="S"),ROUND(SUM(R$6:R350)*H351/100,-2),IF(AND(D351="O",E351="S"),ROUND(SUM(T$6:T350)*H351/100,-2),IF(AND(D351="V",E351="S"),ROUND(SUM(V$6:V350)*H351/100,-2),IF(AND(D351="G",E351="Z"),ABS(ROUND(SUM(K$6:K350)*H351/100,-2)),IF(AND(D351="R",E351="Z"),ABS(ROUND(SUM(M$6:M350)*H351/100,-2)),IF(AND(D351="C",E351="Z"),ABS(ROUND(SUM(O$6:O350)*H351/100,-2)),IF(AND(D351="L",E351="Z"),ABS(ROUND(SUM(Q$6:Q350)*H351/100,-2)),IF(AND(D351="O",E351="Z"),ABS(ROUND(SUM(S$6:S350)*H351/100,-2)),IF(AND(D351="V",E351="Z"),ABS(ROUND(SUM(U$6:U350)*H351/100,-2)),IF(E351="X",ABS(ROUND(SUM(I$6:I350)*H351/100,-2)),IF(AND(D351="B",E351="H"),80000,0))))))))))))))</f>
        <v>0</v>
      </c>
      <c r="G351" s="148"/>
      <c r="H351" s="149">
        <f>IF(AND(E350="S"),H349,H350)</f>
        <v>5</v>
      </c>
      <c r="I351" s="144">
        <f>IF(AND($D351="S",$E351="H"),-$F351,IF(AND($D351="S",$E351="T"),$F351,0))</f>
        <v>0</v>
      </c>
      <c r="J351" s="150">
        <f>IF(AND($D351="S",OR($E351="Ü",$E351="T",$E351="A",$E351="D")),-$F351,IF(AND($G351="S",$E351="Ü"),$F351,IF(E351="S",$F351,IF(AND(D351="S",E351="H"),$F351*(100-H351)/100,IF(E351="X",-F351,0)))))</f>
        <v>0</v>
      </c>
      <c r="K351" s="151">
        <f>IF(AND($D351="G",$E351="H"),-$F351,IF(AND($D351="G",$E351="T"),$F351,0))</f>
        <v>0</v>
      </c>
      <c r="L351" s="152">
        <f>IF(AND($D351="G",$E351="H"),$F351,IF(AND($D351="G",NOT($E351="H")),-$F351,IF($G351="G",$F351,IF(AND($E351="B",NOT($D351="G")),$F351/($G$1-1),IF($E351="X",$F351*X351,0)))))</f>
        <v>0</v>
      </c>
      <c r="M351" s="153">
        <f>IF(AND($D351="R",$E351="H"),-$F351,IF(AND($D351="R",$E351="T"),$F351,0))</f>
        <v>0</v>
      </c>
      <c r="N351" s="152">
        <f>IF(AND($D351="R",$E351="H"),$F351,IF(AND($D351="R",NOT($E351="H")),-$F351,IF($G351="R",$F351,IF(AND($E351="B",NOT($D351="R")),$F351/($G$1-1),IF($E351="X",$F351*Y351,0)))))</f>
        <v>0</v>
      </c>
      <c r="O351" s="153">
        <f>IF(AND($D351="C",$E351="H"),-$F351,IF(AND($D351="C",$E351="T"),$F351,0))</f>
        <v>0</v>
      </c>
      <c r="P351" s="152">
        <f>IF($G$1&lt;3,0,IF(AND($D351="C",$E351="H"),$F351,IF(AND($D351="C",NOT($E351="H")),-$F351,IF($G351="C",$F351,IF(AND($E351="B",NOT($D351="C")),$F351/($G$1-1),IF($E351="X",$F351*Z351,0))))))</f>
        <v>0</v>
      </c>
      <c r="Q351" s="153">
        <f>IF(AND($D351="L",$E351="H"),-$F351,IF(AND($D351="L",$E351="T"),$F351,0))</f>
        <v>0</v>
      </c>
      <c r="R351" s="152">
        <f>IF($G$1&lt;4,0,IF(AND($D351="L",$E351="H"),$F351,IF(AND($D351="L",NOT($E351="H")),-$F351,IF($G351="L",$F351,IF(AND($E351="B",NOT($D351="L")),$F351/($G$1-1),IF($E351="X",$F351*AA351,0))))))</f>
        <v>0</v>
      </c>
      <c r="S351" s="153">
        <f>IF(AND($D351="O",$E351="H"),-$F351,IF(AND($D351="O",$E351="T"),$F351,0))</f>
        <v>0</v>
      </c>
      <c r="T351" s="152">
        <f>IF($G$1&lt;5,0,IF(AND($D351="O",$E351="H"),$F351,IF(AND($D351="O",NOT($E351="H")),-$F351,IF($G351="O",$F351,IF(AND($E351="B",NOT($D351="O")),$F351/($G$1-1),IF($E351="X",$F351*AB351,0))))))</f>
        <v>0</v>
      </c>
      <c r="U351" s="153">
        <f>IF(AND($D351="V",$E351="H"),-$F351,IF(AND($D351="V",$E351="T"),$F351,0))</f>
        <v>0</v>
      </c>
      <c r="V351" s="152">
        <f>IF($G$1&lt;6,0,IF(AND($D351="V",$E351="H"),$F351,IF(AND($D351="V",NOT($E351="H")),-$F351,IF($G351="V",$F351,IF(AND($E351="B",NOT($D351="V")),$F351/($G$1-1),IF($E351="X",($F351*AC351)-#REF!,0))))))</f>
        <v>0</v>
      </c>
      <c r="W351" s="158">
        <f>IF(AND(D351="S",E351="H"),1,IF(AND(D351="B",E351="H"),2,IF(AND(D351="G",E351="A"),3,IF(AND(D351="G",E351="D"),4,IF(AND(D351="R",E351="A"),5,IF(AND(D351="R",E351="D"),6,IF(AND(D351="C",E351="A"),7,IF(AND(D351="C",E351="D"),8,IF(AND(D351="L",E351="A"),9,IF(AND(D351="L",E351="D"),10,IF(AND(D351="O",E351="A"),11,IF(AND(D351="O",E351="D"),12,IF(AND(D351="V",E351="A"),13,IF(AND(D351="V",E351="D"),14,0))))))))))))))</f>
        <v>0</v>
      </c>
      <c r="X351" s="159">
        <f>IF(NOT(SUMIF($W$6:$W351,1,$I$6:$I351)=0),(SUMIF($W$6:$W351,3,$F$6:$F351)-SUMIF($AE$6:$AE351,3,$F$6:$F351))/ABS(SUMIF($W$6:$W351,1,$I$6:$I351)),0)</f>
        <v>0</v>
      </c>
      <c r="Y351" s="159">
        <f>IF(NOT(SUMIF($W$6:$W351,1,$I$6:$I351)=0),(SUMIF($W$6:$W351,5,$F$6:$F351)-SUMIF($AE$6:$AE351,5,$F$6:$F351))/ABS(SUMIF($W$6:$W351,1,$I$6:$I351)),0)</f>
        <v>0</v>
      </c>
      <c r="Z351" s="159">
        <f>IF(NOT(SUMIF($W$6:$W351,1,$I$6:$I351)=0),(SUMIF($W$6:$W351,7,$F$6:$F351)-SUMIF($AE$6:$AE351,7,$F$6:$F351))/ABS(SUMIF($W$6:$W351,1,$I$6:$I351)),0)</f>
        <v>0</v>
      </c>
      <c r="AA351" s="159">
        <f>IF(NOT(SUMIF($W$6:$W351,1,$I$6:$I351)=0),(SUMIF($W$6:$W351,9,$F$6:$F351)-SUMIF($AE$6:$AE351,9,$F$6:$F351))/ABS(SUMIF($W$6:$W351,1,$I$6:$I351)),0)</f>
        <v>0</v>
      </c>
      <c r="AB351" s="159">
        <f>IF(NOT(SUMIF($W$6:$W351,1,$I$6:$I351)=0),(SUMIF($W$6:$W351,11,$F$6:$F351)-SUMIF($AE$6:$AE351,11,$F$6:$F351))/ABS(SUMIF($W$6:$W351,1,$I$6:$I351)),0)</f>
        <v>0</v>
      </c>
      <c r="AC351" s="159">
        <f>IF(NOT(SUMIF($W$6:$W351,1,$I$6:$I351)=0),(SUMIF($W$6:$W351,13,$F$6:$F351)-SUMIF($AE$6:$AE351,13,$F$6:$F351))/ABS(SUMIF($W$6:$W351,1,$I$6:$I351)),0)</f>
        <v>0</v>
      </c>
      <c r="AD351" s="159">
        <f>IF(SUM($W$6:$W351)+SUM($AE$6:$AE351)=0,0,1-X351-Y351-Z351-AA351-AB351-AC351)</f>
        <v>0</v>
      </c>
      <c r="AE351" s="160">
        <f>IF(AND($D351="S",$E351="T"),1,IF(AND($D351="B",$E351="A"),2,IF(AND($G351="G",$E351="A"),3,IF(AND($G351="G",$E351="D"),4,IF(AND($G351="R",$E351="A"),5,IF(AND($G351="R",$E351="D"),6,IF(AND($G351="C",$E351="A"),7,IF(AND($G351="C",$E351="D"),8,IF(AND($G351="L",$E351="A"),9,IF(AND($G351="L",$E351="D"),10,IF(AND($G351="O",$E351="A"),11,IF(AND($G351="O",$E351="D"),12,IF(AND($G351="V",$E351="A"),13,IF(AND($G351="V",$E351="D"),14,IF(AND($E351="A",$G351="B"),15,0)))))))))))))))</f>
        <v>0</v>
      </c>
      <c r="AF351" s="161">
        <f>IF(AND(D351="B",E351="H"),A351,IF(AND(G351="B",OR(E351="A",E351="D")),A351,0))</f>
        <v>0</v>
      </c>
    </row>
    <row r="352" ht="12.7" customHeight="1">
      <c r="A352" s="143">
        <f>IF($E352="H",-$F352,IF($E352="T",$F352,IF(AND($E352="A",$G352="B"),$F352,IF(AND(E352="D",G352="B"),F352*0.8,0))))</f>
        <v>0</v>
      </c>
      <c r="B352" s="144">
        <f>$B351-$A352</f>
        <v>0</v>
      </c>
      <c r="C352" s="144">
        <f>IF(OR($E352="Z",AND($E352="H",$D352="B")),$F352,IF(AND($D352="B",$E352="Ü"),-$F352,IF($E352="X",$F352*$AD352,IF(AND(E352="D",G352="B"),F352*0.2,IF(AND(D352="S",E352="H"),$F352*H352/100,0)))))</f>
        <v>0</v>
      </c>
      <c r="D352" s="145"/>
      <c r="E352" s="146"/>
      <c r="F352" s="147">
        <f>IF(AND(D352="G",E352="S"),ROUND(SUM($L$6:$L351)*H352/100,-2),IF(AND(D352="R",E352="S"),ROUND(SUM(N$6:N351)*H352/100,-2),IF(AND(D352="C",E352="S"),ROUND(SUM(P$6:P351)*H352/100,-2),IF(AND(D352="L",E352="S"),ROUND(SUM(R$6:R351)*H352/100,-2),IF(AND(D352="O",E352="S"),ROUND(SUM(T$6:T351)*H352/100,-2),IF(AND(D352="V",E352="S"),ROUND(SUM(V$6:V351)*H352/100,-2),IF(AND(D352="G",E352="Z"),ABS(ROUND(SUM(K$6:K351)*H352/100,-2)),IF(AND(D352="R",E352="Z"),ABS(ROUND(SUM(M$6:M351)*H352/100,-2)),IF(AND(D352="C",E352="Z"),ABS(ROUND(SUM(O$6:O351)*H352/100,-2)),IF(AND(D352="L",E352="Z"),ABS(ROUND(SUM(Q$6:Q351)*H352/100,-2)),IF(AND(D352="O",E352="Z"),ABS(ROUND(SUM(S$6:S351)*H352/100,-2)),IF(AND(D352="V",E352="Z"),ABS(ROUND(SUM(U$6:U351)*H352/100,-2)),IF(E352="X",ABS(ROUND(SUM(I$6:I351)*H352/100,-2)),IF(AND(D352="B",E352="H"),80000,0))))))))))))))</f>
        <v>0</v>
      </c>
      <c r="G352" s="148"/>
      <c r="H352" s="149">
        <f>IF(AND(E351="S"),H350,H351)</f>
        <v>5</v>
      </c>
      <c r="I352" s="144">
        <f>IF(AND($D352="S",$E352="H"),-$F352,IF(AND($D352="S",$E352="T"),$F352,0))</f>
        <v>0</v>
      </c>
      <c r="J352" s="150">
        <f>IF(AND($D352="S",OR($E352="Ü",$E352="T",$E352="A",$E352="D")),-$F352,IF(AND($G352="S",$E352="Ü"),$F352,IF(E352="S",$F352,IF(AND(D352="S",E352="H"),$F352*(100-H352)/100,IF(E352="X",-F352,0)))))</f>
        <v>0</v>
      </c>
      <c r="K352" s="151">
        <f>IF(AND($D352="G",$E352="H"),-$F352,IF(AND($D352="G",$E352="T"),$F352,0))</f>
        <v>0</v>
      </c>
      <c r="L352" s="152">
        <f>IF(AND($D352="G",$E352="H"),$F352,IF(AND($D352="G",NOT($E352="H")),-$F352,IF($G352="G",$F352,IF(AND($E352="B",NOT($D352="G")),$F352/($G$1-1),IF($E352="X",$F352*X352,0)))))</f>
        <v>0</v>
      </c>
      <c r="M352" s="153">
        <f>IF(AND($D352="R",$E352="H"),-$F352,IF(AND($D352="R",$E352="T"),$F352,0))</f>
        <v>0</v>
      </c>
      <c r="N352" s="152">
        <f>IF(AND($D352="R",$E352="H"),$F352,IF(AND($D352="R",NOT($E352="H")),-$F352,IF($G352="R",$F352,IF(AND($E352="B",NOT($D352="R")),$F352/($G$1-1),IF($E352="X",$F352*Y352,0)))))</f>
        <v>0</v>
      </c>
      <c r="O352" s="153">
        <f>IF(AND($D352="C",$E352="H"),-$F352,IF(AND($D352="C",$E352="T"),$F352,0))</f>
        <v>0</v>
      </c>
      <c r="P352" s="152">
        <f>IF($G$1&lt;3,0,IF(AND($D352="C",$E352="H"),$F352,IF(AND($D352="C",NOT($E352="H")),-$F352,IF($G352="C",$F352,IF(AND($E352="B",NOT($D352="C")),$F352/($G$1-1),IF($E352="X",$F352*Z352,0))))))</f>
        <v>0</v>
      </c>
      <c r="Q352" s="153">
        <f>IF(AND($D352="L",$E352="H"),-$F352,IF(AND($D352="L",$E352="T"),$F352,0))</f>
        <v>0</v>
      </c>
      <c r="R352" s="152">
        <f>IF($G$1&lt;4,0,IF(AND($D352="L",$E352="H"),$F352,IF(AND($D352="L",NOT($E352="H")),-$F352,IF($G352="L",$F352,IF(AND($E352="B",NOT($D352="L")),$F352/($G$1-1),IF($E352="X",$F352*AA352,0))))))</f>
        <v>0</v>
      </c>
      <c r="S352" s="153">
        <f>IF(AND($D352="O",$E352="H"),-$F352,IF(AND($D352="O",$E352="T"),$F352,0))</f>
        <v>0</v>
      </c>
      <c r="T352" s="152">
        <f>IF($G$1&lt;5,0,IF(AND($D352="O",$E352="H"),$F352,IF(AND($D352="O",NOT($E352="H")),-$F352,IF($G352="O",$F352,IF(AND($E352="B",NOT($D352="O")),$F352/($G$1-1),IF($E352="X",$F352*AB352,0))))))</f>
        <v>0</v>
      </c>
      <c r="U352" s="153">
        <f>IF(AND($D352="V",$E352="H"),-$F352,IF(AND($D352="V",$E352="T"),$F352,0))</f>
        <v>0</v>
      </c>
      <c r="V352" s="152">
        <f>IF($G$1&lt;6,0,IF(AND($D352="V",$E352="H"),$F352,IF(AND($D352="V",NOT($E352="H")),-$F352,IF($G352="V",$F352,IF(AND($E352="B",NOT($D352="V")),$F352/($G$1-1),IF($E352="X",($F352*AC352)-#REF!,0))))))</f>
        <v>0</v>
      </c>
      <c r="W352" s="154">
        <f>IF(AND(D352="S",E352="H"),1,IF(AND(D352="B",E352="H"),2,IF(AND(D352="G",E352="A"),3,IF(AND(D352="G",E352="D"),4,IF(AND(D352="R",E352="A"),5,IF(AND(D352="R",E352="D"),6,IF(AND(D352="C",E352="A"),7,IF(AND(D352="C",E352="D"),8,IF(AND(D352="L",E352="A"),9,IF(AND(D352="L",E352="D"),10,IF(AND(D352="O",E352="A"),11,IF(AND(D352="O",E352="D"),12,IF(AND(D352="V",E352="A"),13,IF(AND(D352="V",E352="D"),14,0))))))))))))))</f>
        <v>0</v>
      </c>
      <c r="X352" s="155">
        <f>IF(NOT(SUMIF($W$6:$W352,1,$I$6:$I352)=0),(SUMIF($W$6:$W352,3,$F$6:$F352)-SUMIF($AE$6:$AE352,3,$F$6:$F352))/ABS(SUMIF($W$6:$W352,1,$I$6:$I352)),0)</f>
        <v>0</v>
      </c>
      <c r="Y352" s="155">
        <f>IF(NOT(SUMIF($W$6:$W352,1,$I$6:$I352)=0),(SUMIF($W$6:$W352,5,$F$6:$F352)-SUMIF($AE$6:$AE352,5,$F$6:$F352))/ABS(SUMIF($W$6:$W352,1,$I$6:$I352)),0)</f>
        <v>0</v>
      </c>
      <c r="Z352" s="155">
        <f>IF(NOT(SUMIF($W$6:$W352,1,$I$6:$I352)=0),(SUMIF($W$6:$W352,7,$F$6:$F352)-SUMIF($AE$6:$AE352,7,$F$6:$F352))/ABS(SUMIF($W$6:$W352,1,$I$6:$I352)),0)</f>
        <v>0</v>
      </c>
      <c r="AA352" s="155">
        <f>IF(NOT(SUMIF($W$6:$W352,1,$I$6:$I352)=0),(SUMIF($W$6:$W352,9,$F$6:$F352)-SUMIF($AE$6:$AE352,9,$F$6:$F352))/ABS(SUMIF($W$6:$W352,1,$I$6:$I352)),0)</f>
        <v>0</v>
      </c>
      <c r="AB352" s="155">
        <f>IF(NOT(SUMIF($W$6:$W352,1,$I$6:$I352)=0),(SUMIF($W$6:$W352,11,$F$6:$F352)-SUMIF($AE$6:$AE352,11,$F$6:$F352))/ABS(SUMIF($W$6:$W352,1,$I$6:$I352)),0)</f>
        <v>0</v>
      </c>
      <c r="AC352" s="155">
        <f>IF(NOT(SUMIF($W$6:$W352,1,$I$6:$I352)=0),(SUMIF($W$6:$W352,13,$F$6:$F352)-SUMIF($AE$6:$AE352,13,$F$6:$F352))/ABS(SUMIF($W$6:$W352,1,$I$6:$I352)),0)</f>
        <v>0</v>
      </c>
      <c r="AD352" s="155">
        <f>IF(SUM($W$6:$W352)+SUM($AE$6:$AE352)=0,0,1-X352-Y352-Z352-AA352-AB352-AC352)</f>
        <v>0</v>
      </c>
      <c r="AE352" s="156">
        <f>IF(AND($D352="S",$E352="T"),1,IF(AND($D352="B",$E352="A"),2,IF(AND($G352="G",$E352="A"),3,IF(AND($G352="G",$E352="D"),4,IF(AND($G352="R",$E352="A"),5,IF(AND($G352="R",$E352="D"),6,IF(AND($G352="C",$E352="A"),7,IF(AND($G352="C",$E352="D"),8,IF(AND($G352="L",$E352="A"),9,IF(AND($G352="L",$E352="D"),10,IF(AND($G352="O",$E352="A"),11,IF(AND($G352="O",$E352="D"),12,IF(AND($G352="V",$E352="A"),13,IF(AND($G352="V",$E352="D"),14,IF(AND($E352="A",$G352="B"),15,0)))))))))))))))</f>
        <v>0</v>
      </c>
      <c r="AF352" s="157">
        <f>IF(AND(D352="B",E352="H"),A352,IF(AND(G352="B",OR(E352="A",E352="D")),A352,0))</f>
        <v>0</v>
      </c>
    </row>
    <row r="353" ht="12.7" customHeight="1">
      <c r="A353" s="143">
        <f>IF($E353="H",-$F353,IF($E353="T",$F353,IF(AND($E353="A",$G353="B"),$F353,IF(AND(E353="D",G353="B"),F353*0.8,0))))</f>
        <v>0</v>
      </c>
      <c r="B353" s="144">
        <f>$B352-$A353</f>
        <v>0</v>
      </c>
      <c r="C353" s="144">
        <f>IF(OR($E353="Z",AND($E353="H",$D353="B")),$F353,IF(AND($D353="B",$E353="Ü"),-$F353,IF($E353="X",$F353*$AD353,IF(AND(E353="D",G353="B"),F353*0.2,IF(AND(D353="S",E353="H"),$F353*H353/100,0)))))</f>
        <v>0</v>
      </c>
      <c r="D353" s="145"/>
      <c r="E353" s="146"/>
      <c r="F353" s="147">
        <f>IF(AND(D353="G",E353="S"),ROUND(SUM($L$6:$L352)*H353/100,-2),IF(AND(D353="R",E353="S"),ROUND(SUM(N$6:N352)*H353/100,-2),IF(AND(D353="C",E353="S"),ROUND(SUM(P$6:P352)*H353/100,-2),IF(AND(D353="L",E353="S"),ROUND(SUM(R$6:R352)*H353/100,-2),IF(AND(D353="O",E353="S"),ROUND(SUM(T$6:T352)*H353/100,-2),IF(AND(D353="V",E353="S"),ROUND(SUM(V$6:V352)*H353/100,-2),IF(AND(D353="G",E353="Z"),ABS(ROUND(SUM(K$6:K352)*H353/100,-2)),IF(AND(D353="R",E353="Z"),ABS(ROUND(SUM(M$6:M352)*H353/100,-2)),IF(AND(D353="C",E353="Z"),ABS(ROUND(SUM(O$6:O352)*H353/100,-2)),IF(AND(D353="L",E353="Z"),ABS(ROUND(SUM(Q$6:Q352)*H353/100,-2)),IF(AND(D353="O",E353="Z"),ABS(ROUND(SUM(S$6:S352)*H353/100,-2)),IF(AND(D353="V",E353="Z"),ABS(ROUND(SUM(U$6:U352)*H353/100,-2)),IF(E353="X",ABS(ROUND(SUM(I$6:I352)*H353/100,-2)),IF(AND(D353="B",E353="H"),80000,0))))))))))))))</f>
        <v>0</v>
      </c>
      <c r="G353" s="148"/>
      <c r="H353" s="149">
        <f>IF(AND(E352="S"),H351,H352)</f>
        <v>5</v>
      </c>
      <c r="I353" s="144">
        <f>IF(AND($D353="S",$E353="H"),-$F353,IF(AND($D353="S",$E353="T"),$F353,0))</f>
        <v>0</v>
      </c>
      <c r="J353" s="150">
        <f>IF(AND($D353="S",OR($E353="Ü",$E353="T",$E353="A",$E353="D")),-$F353,IF(AND($G353="S",$E353="Ü"),$F353,IF(E353="S",$F353,IF(AND(D353="S",E353="H"),$F353*(100-H353)/100,IF(E353="X",-F353,0)))))</f>
        <v>0</v>
      </c>
      <c r="K353" s="151">
        <f>IF(AND($D353="G",$E353="H"),-$F353,IF(AND($D353="G",$E353="T"),$F353,0))</f>
        <v>0</v>
      </c>
      <c r="L353" s="152">
        <f>IF(AND($D353="G",$E353="H"),$F353,IF(AND($D353="G",NOT($E353="H")),-$F353,IF($G353="G",$F353,IF(AND($E353="B",NOT($D353="G")),$F353/($G$1-1),IF($E353="X",$F353*X353,0)))))</f>
        <v>0</v>
      </c>
      <c r="M353" s="153">
        <f>IF(AND($D353="R",$E353="H"),-$F353,IF(AND($D353="R",$E353="T"),$F353,0))</f>
        <v>0</v>
      </c>
      <c r="N353" s="152">
        <f>IF(AND($D353="R",$E353="H"),$F353,IF(AND($D353="R",NOT($E353="H")),-$F353,IF($G353="R",$F353,IF(AND($E353="B",NOT($D353="R")),$F353/($G$1-1),IF($E353="X",$F353*Y353,0)))))</f>
        <v>0</v>
      </c>
      <c r="O353" s="153">
        <f>IF(AND($D353="C",$E353="H"),-$F353,IF(AND($D353="C",$E353="T"),$F353,0))</f>
        <v>0</v>
      </c>
      <c r="P353" s="152">
        <f>IF($G$1&lt;3,0,IF(AND($D353="C",$E353="H"),$F353,IF(AND($D353="C",NOT($E353="H")),-$F353,IF($G353="C",$F353,IF(AND($E353="B",NOT($D353="C")),$F353/($G$1-1),IF($E353="X",$F353*Z353,0))))))</f>
        <v>0</v>
      </c>
      <c r="Q353" s="153">
        <f>IF(AND($D353="L",$E353="H"),-$F353,IF(AND($D353="L",$E353="T"),$F353,0))</f>
        <v>0</v>
      </c>
      <c r="R353" s="152">
        <f>IF($G$1&lt;4,0,IF(AND($D353="L",$E353="H"),$F353,IF(AND($D353="L",NOT($E353="H")),-$F353,IF($G353="L",$F353,IF(AND($E353="B",NOT($D353="L")),$F353/($G$1-1),IF($E353="X",$F353*AA353,0))))))</f>
        <v>0</v>
      </c>
      <c r="S353" s="153">
        <f>IF(AND($D353="O",$E353="H"),-$F353,IF(AND($D353="O",$E353="T"),$F353,0))</f>
        <v>0</v>
      </c>
      <c r="T353" s="152">
        <f>IF($G$1&lt;5,0,IF(AND($D353="O",$E353="H"),$F353,IF(AND($D353="O",NOT($E353="H")),-$F353,IF($G353="O",$F353,IF(AND($E353="B",NOT($D353="O")),$F353/($G$1-1),IF($E353="X",$F353*AB353,0))))))</f>
        <v>0</v>
      </c>
      <c r="U353" s="153">
        <f>IF(AND($D353="V",$E353="H"),-$F353,IF(AND($D353="V",$E353="T"),$F353,0))</f>
        <v>0</v>
      </c>
      <c r="V353" s="152">
        <f>IF($G$1&lt;6,0,IF(AND($D353="V",$E353="H"),$F353,IF(AND($D353="V",NOT($E353="H")),-$F353,IF($G353="V",$F353,IF(AND($E353="B",NOT($D353="V")),$F353/($G$1-1),IF($E353="X",($F353*AC353)-#REF!,0))))))</f>
        <v>0</v>
      </c>
      <c r="W353" s="158">
        <f>IF(AND(D353="S",E353="H"),1,IF(AND(D353="B",E353="H"),2,IF(AND(D353="G",E353="A"),3,IF(AND(D353="G",E353="D"),4,IF(AND(D353="R",E353="A"),5,IF(AND(D353="R",E353="D"),6,IF(AND(D353="C",E353="A"),7,IF(AND(D353="C",E353="D"),8,IF(AND(D353="L",E353="A"),9,IF(AND(D353="L",E353="D"),10,IF(AND(D353="O",E353="A"),11,IF(AND(D353="O",E353="D"),12,IF(AND(D353="V",E353="A"),13,IF(AND(D353="V",E353="D"),14,0))))))))))))))</f>
        <v>0</v>
      </c>
      <c r="X353" s="159">
        <f>IF(NOT(SUMIF($W$6:$W353,1,$I$6:$I353)=0),(SUMIF($W$6:$W353,3,$F$6:$F353)-SUMIF($AE$6:$AE353,3,$F$6:$F353))/ABS(SUMIF($W$6:$W353,1,$I$6:$I353)),0)</f>
        <v>0</v>
      </c>
      <c r="Y353" s="159">
        <f>IF(NOT(SUMIF($W$6:$W353,1,$I$6:$I353)=0),(SUMIF($W$6:$W353,5,$F$6:$F353)-SUMIF($AE$6:$AE353,5,$F$6:$F353))/ABS(SUMIF($W$6:$W353,1,$I$6:$I353)),0)</f>
        <v>0</v>
      </c>
      <c r="Z353" s="159">
        <f>IF(NOT(SUMIF($W$6:$W353,1,$I$6:$I353)=0),(SUMIF($W$6:$W353,7,$F$6:$F353)-SUMIF($AE$6:$AE353,7,$F$6:$F353))/ABS(SUMIF($W$6:$W353,1,$I$6:$I353)),0)</f>
        <v>0</v>
      </c>
      <c r="AA353" s="159">
        <f>IF(NOT(SUMIF($W$6:$W353,1,$I$6:$I353)=0),(SUMIF($W$6:$W353,9,$F$6:$F353)-SUMIF($AE$6:$AE353,9,$F$6:$F353))/ABS(SUMIF($W$6:$W353,1,$I$6:$I353)),0)</f>
        <v>0</v>
      </c>
      <c r="AB353" s="159">
        <f>IF(NOT(SUMIF($W$6:$W353,1,$I$6:$I353)=0),(SUMIF($W$6:$W353,11,$F$6:$F353)-SUMIF($AE$6:$AE353,11,$F$6:$F353))/ABS(SUMIF($W$6:$W353,1,$I$6:$I353)),0)</f>
        <v>0</v>
      </c>
      <c r="AC353" s="159">
        <f>IF(NOT(SUMIF($W$6:$W353,1,$I$6:$I353)=0),(SUMIF($W$6:$W353,13,$F$6:$F353)-SUMIF($AE$6:$AE353,13,$F$6:$F353))/ABS(SUMIF($W$6:$W353,1,$I$6:$I353)),0)</f>
        <v>0</v>
      </c>
      <c r="AD353" s="159">
        <f>IF(SUM($W$6:$W353)+SUM($AE$6:$AE353)=0,0,1-X353-Y353-Z353-AA353-AB353-AC353)</f>
        <v>0</v>
      </c>
      <c r="AE353" s="160">
        <f>IF(AND($D353="S",$E353="T"),1,IF(AND($D353="B",$E353="A"),2,IF(AND($G353="G",$E353="A"),3,IF(AND($G353="G",$E353="D"),4,IF(AND($G353="R",$E353="A"),5,IF(AND($G353="R",$E353="D"),6,IF(AND($G353="C",$E353="A"),7,IF(AND($G353="C",$E353="D"),8,IF(AND($G353="L",$E353="A"),9,IF(AND($G353="L",$E353="D"),10,IF(AND($G353="O",$E353="A"),11,IF(AND($G353="O",$E353="D"),12,IF(AND($G353="V",$E353="A"),13,IF(AND($G353="V",$E353="D"),14,IF(AND($E353="A",$G353="B"),15,0)))))))))))))))</f>
        <v>0</v>
      </c>
      <c r="AF353" s="161">
        <f>IF(AND(D353="B",E353="H"),A353,IF(AND(G353="B",OR(E353="A",E353="D")),A353,0))</f>
        <v>0</v>
      </c>
    </row>
    <row r="354" ht="12.7" customHeight="1">
      <c r="A354" s="143">
        <f>IF($E354="H",-$F354,IF($E354="T",$F354,IF(AND($E354="A",$G354="B"),$F354,IF(AND(E354="D",G354="B"),F354*0.8,0))))</f>
        <v>0</v>
      </c>
      <c r="B354" s="144">
        <f>$B353-$A354</f>
        <v>0</v>
      </c>
      <c r="C354" s="144">
        <f>IF(OR($E354="Z",AND($E354="H",$D354="B")),$F354,IF(AND($D354="B",$E354="Ü"),-$F354,IF($E354="X",$F354*$AD354,IF(AND(E354="D",G354="B"),F354*0.2,IF(AND(D354="S",E354="H"),$F354*H354/100,0)))))</f>
        <v>0</v>
      </c>
      <c r="D354" s="145"/>
      <c r="E354" s="146"/>
      <c r="F354" s="147">
        <f>IF(AND(D354="G",E354="S"),ROUND(SUM($L$6:$L353)*H354/100,-2),IF(AND(D354="R",E354="S"),ROUND(SUM(N$6:N353)*H354/100,-2),IF(AND(D354="C",E354="S"),ROUND(SUM(P$6:P353)*H354/100,-2),IF(AND(D354="L",E354="S"),ROUND(SUM(R$6:R353)*H354/100,-2),IF(AND(D354="O",E354="S"),ROUND(SUM(T$6:T353)*H354/100,-2),IF(AND(D354="V",E354="S"),ROUND(SUM(V$6:V353)*H354/100,-2),IF(AND(D354="G",E354="Z"),ABS(ROUND(SUM(K$6:K353)*H354/100,-2)),IF(AND(D354="R",E354="Z"),ABS(ROUND(SUM(M$6:M353)*H354/100,-2)),IF(AND(D354="C",E354="Z"),ABS(ROUND(SUM(O$6:O353)*H354/100,-2)),IF(AND(D354="L",E354="Z"),ABS(ROUND(SUM(Q$6:Q353)*H354/100,-2)),IF(AND(D354="O",E354="Z"),ABS(ROUND(SUM(S$6:S353)*H354/100,-2)),IF(AND(D354="V",E354="Z"),ABS(ROUND(SUM(U$6:U353)*H354/100,-2)),IF(E354="X",ABS(ROUND(SUM(I$6:I353)*H354/100,-2)),IF(AND(D354="B",E354="H"),80000,0))))))))))))))</f>
        <v>0</v>
      </c>
      <c r="G354" s="148"/>
      <c r="H354" s="149">
        <f>IF(AND(E353="S"),H352,H353)</f>
        <v>5</v>
      </c>
      <c r="I354" s="144">
        <f>IF(AND($D354="S",$E354="H"),-$F354,IF(AND($D354="S",$E354="T"),$F354,0))</f>
        <v>0</v>
      </c>
      <c r="J354" s="150">
        <f>IF(AND($D354="S",OR($E354="Ü",$E354="T",$E354="A",$E354="D")),-$F354,IF(AND($G354="S",$E354="Ü"),$F354,IF(E354="S",$F354,IF(AND(D354="S",E354="H"),$F354*(100-H354)/100,IF(E354="X",-F354,0)))))</f>
        <v>0</v>
      </c>
      <c r="K354" s="151">
        <f>IF(AND($D354="G",$E354="H"),-$F354,IF(AND($D354="G",$E354="T"),$F354,0))</f>
        <v>0</v>
      </c>
      <c r="L354" s="152">
        <f>IF(AND($D354="G",$E354="H"),$F354,IF(AND($D354="G",NOT($E354="H")),-$F354,IF($G354="G",$F354,IF(AND($E354="B",NOT($D354="G")),$F354/($G$1-1),IF($E354="X",$F354*X354,0)))))</f>
        <v>0</v>
      </c>
      <c r="M354" s="153">
        <f>IF(AND($D354="R",$E354="H"),-$F354,IF(AND($D354="R",$E354="T"),$F354,0))</f>
        <v>0</v>
      </c>
      <c r="N354" s="152">
        <f>IF(AND($D354="R",$E354="H"),$F354,IF(AND($D354="R",NOT($E354="H")),-$F354,IF($G354="R",$F354,IF(AND($E354="B",NOT($D354="R")),$F354/($G$1-1),IF($E354="X",$F354*Y354,0)))))</f>
        <v>0</v>
      </c>
      <c r="O354" s="153">
        <f>IF(AND($D354="C",$E354="H"),-$F354,IF(AND($D354="C",$E354="T"),$F354,0))</f>
        <v>0</v>
      </c>
      <c r="P354" s="152">
        <f>IF($G$1&lt;3,0,IF(AND($D354="C",$E354="H"),$F354,IF(AND($D354="C",NOT($E354="H")),-$F354,IF($G354="C",$F354,IF(AND($E354="B",NOT($D354="C")),$F354/($G$1-1),IF($E354="X",$F354*Z354,0))))))</f>
        <v>0</v>
      </c>
      <c r="Q354" s="153">
        <f>IF(AND($D354="L",$E354="H"),-$F354,IF(AND($D354="L",$E354="T"),$F354,0))</f>
        <v>0</v>
      </c>
      <c r="R354" s="152">
        <f>IF($G$1&lt;4,0,IF(AND($D354="L",$E354="H"),$F354,IF(AND($D354="L",NOT($E354="H")),-$F354,IF($G354="L",$F354,IF(AND($E354="B",NOT($D354="L")),$F354/($G$1-1),IF($E354="X",$F354*AA354,0))))))</f>
        <v>0</v>
      </c>
      <c r="S354" s="153">
        <f>IF(AND($D354="O",$E354="H"),-$F354,IF(AND($D354="O",$E354="T"),$F354,0))</f>
        <v>0</v>
      </c>
      <c r="T354" s="152">
        <f>IF($G$1&lt;5,0,IF(AND($D354="O",$E354="H"),$F354,IF(AND($D354="O",NOT($E354="H")),-$F354,IF($G354="O",$F354,IF(AND($E354="B",NOT($D354="O")),$F354/($G$1-1),IF($E354="X",$F354*AB354,0))))))</f>
        <v>0</v>
      </c>
      <c r="U354" s="153">
        <f>IF(AND($D354="V",$E354="H"),-$F354,IF(AND($D354="V",$E354="T"),$F354,0))</f>
        <v>0</v>
      </c>
      <c r="V354" s="152">
        <f>IF($G$1&lt;6,0,IF(AND($D354="V",$E354="H"),$F354,IF(AND($D354="V",NOT($E354="H")),-$F354,IF($G354="V",$F354,IF(AND($E354="B",NOT($D354="V")),$F354/($G$1-1),IF($E354="X",($F354*AC354)-#REF!,0))))))</f>
        <v>0</v>
      </c>
      <c r="W354" s="154">
        <f>IF(AND(D354="S",E354="H"),1,IF(AND(D354="B",E354="H"),2,IF(AND(D354="G",E354="A"),3,IF(AND(D354="G",E354="D"),4,IF(AND(D354="R",E354="A"),5,IF(AND(D354="R",E354="D"),6,IF(AND(D354="C",E354="A"),7,IF(AND(D354="C",E354="D"),8,IF(AND(D354="L",E354="A"),9,IF(AND(D354="L",E354="D"),10,IF(AND(D354="O",E354="A"),11,IF(AND(D354="O",E354="D"),12,IF(AND(D354="V",E354="A"),13,IF(AND(D354="V",E354="D"),14,0))))))))))))))</f>
        <v>0</v>
      </c>
      <c r="X354" s="155">
        <f>IF(NOT(SUMIF($W$6:$W354,1,$I$6:$I354)=0),(SUMIF($W$6:$W354,3,$F$6:$F354)-SUMIF($AE$6:$AE354,3,$F$6:$F354))/ABS(SUMIF($W$6:$W354,1,$I$6:$I354)),0)</f>
        <v>0</v>
      </c>
      <c r="Y354" s="155">
        <f>IF(NOT(SUMIF($W$6:$W354,1,$I$6:$I354)=0),(SUMIF($W$6:$W354,5,$F$6:$F354)-SUMIF($AE$6:$AE354,5,$F$6:$F354))/ABS(SUMIF($W$6:$W354,1,$I$6:$I354)),0)</f>
        <v>0</v>
      </c>
      <c r="Z354" s="155">
        <f>IF(NOT(SUMIF($W$6:$W354,1,$I$6:$I354)=0),(SUMIF($W$6:$W354,7,$F$6:$F354)-SUMIF($AE$6:$AE354,7,$F$6:$F354))/ABS(SUMIF($W$6:$W354,1,$I$6:$I354)),0)</f>
        <v>0</v>
      </c>
      <c r="AA354" s="155">
        <f>IF(NOT(SUMIF($W$6:$W354,1,$I$6:$I354)=0),(SUMIF($W$6:$W354,9,$F$6:$F354)-SUMIF($AE$6:$AE354,9,$F$6:$F354))/ABS(SUMIF($W$6:$W354,1,$I$6:$I354)),0)</f>
        <v>0</v>
      </c>
      <c r="AB354" s="155">
        <f>IF(NOT(SUMIF($W$6:$W354,1,$I$6:$I354)=0),(SUMIF($W$6:$W354,11,$F$6:$F354)-SUMIF($AE$6:$AE354,11,$F$6:$F354))/ABS(SUMIF($W$6:$W354,1,$I$6:$I354)),0)</f>
        <v>0</v>
      </c>
      <c r="AC354" s="155">
        <f>IF(NOT(SUMIF($W$6:$W354,1,$I$6:$I354)=0),(SUMIF($W$6:$W354,13,$F$6:$F354)-SUMIF($AE$6:$AE354,13,$F$6:$F354))/ABS(SUMIF($W$6:$W354,1,$I$6:$I354)),0)</f>
        <v>0</v>
      </c>
      <c r="AD354" s="155">
        <f>IF(SUM($W$6:$W354)+SUM($AE$6:$AE354)=0,0,1-X354-Y354-Z354-AA354-AB354-AC354)</f>
        <v>0</v>
      </c>
      <c r="AE354" s="156">
        <f>IF(AND($D354="S",$E354="T"),1,IF(AND($D354="B",$E354="A"),2,IF(AND($G354="G",$E354="A"),3,IF(AND($G354="G",$E354="D"),4,IF(AND($G354="R",$E354="A"),5,IF(AND($G354="R",$E354="D"),6,IF(AND($G354="C",$E354="A"),7,IF(AND($G354="C",$E354="D"),8,IF(AND($G354="L",$E354="A"),9,IF(AND($G354="L",$E354="D"),10,IF(AND($G354="O",$E354="A"),11,IF(AND($G354="O",$E354="D"),12,IF(AND($G354="V",$E354="A"),13,IF(AND($G354="V",$E354="D"),14,IF(AND($E354="A",$G354="B"),15,0)))))))))))))))</f>
        <v>0</v>
      </c>
      <c r="AF354" s="157">
        <f>IF(AND(D354="B",E354="H"),A354,IF(AND(G354="B",OR(E354="A",E354="D")),A354,0))</f>
        <v>0</v>
      </c>
    </row>
    <row r="355" ht="12.7" customHeight="1">
      <c r="A355" s="143">
        <f>IF($E355="H",-$F355,IF($E355="T",$F355,IF(AND($E355="A",$G355="B"),$F355,IF(AND(E355="D",G355="B"),F355*0.8,0))))</f>
        <v>0</v>
      </c>
      <c r="B355" s="144">
        <f>$B354-$A355</f>
        <v>0</v>
      </c>
      <c r="C355" s="144">
        <f>IF(OR($E355="Z",AND($E355="H",$D355="B")),$F355,IF(AND($D355="B",$E355="Ü"),-$F355,IF($E355="X",$F355*$AD355,IF(AND(E355="D",G355="B"),F355*0.2,IF(AND(D355="S",E355="H"),$F355*H355/100,0)))))</f>
        <v>0</v>
      </c>
      <c r="D355" s="145"/>
      <c r="E355" s="146"/>
      <c r="F355" s="147">
        <f>IF(AND(D355="G",E355="S"),ROUND(SUM($L$6:$L354)*H355/100,-2),IF(AND(D355="R",E355="S"),ROUND(SUM(N$6:N354)*H355/100,-2),IF(AND(D355="C",E355="S"),ROUND(SUM(P$6:P354)*H355/100,-2),IF(AND(D355="L",E355="S"),ROUND(SUM(R$6:R354)*H355/100,-2),IF(AND(D355="O",E355="S"),ROUND(SUM(T$6:T354)*H355/100,-2),IF(AND(D355="V",E355="S"),ROUND(SUM(V$6:V354)*H355/100,-2),IF(AND(D355="G",E355="Z"),ABS(ROUND(SUM(K$6:K354)*H355/100,-2)),IF(AND(D355="R",E355="Z"),ABS(ROUND(SUM(M$6:M354)*H355/100,-2)),IF(AND(D355="C",E355="Z"),ABS(ROUND(SUM(O$6:O354)*H355/100,-2)),IF(AND(D355="L",E355="Z"),ABS(ROUND(SUM(Q$6:Q354)*H355/100,-2)),IF(AND(D355="O",E355="Z"),ABS(ROUND(SUM(S$6:S354)*H355/100,-2)),IF(AND(D355="V",E355="Z"),ABS(ROUND(SUM(U$6:U354)*H355/100,-2)),IF(E355="X",ABS(ROUND(SUM(I$6:I354)*H355/100,-2)),IF(AND(D355="B",E355="H"),80000,0))))))))))))))</f>
        <v>0</v>
      </c>
      <c r="G355" s="148"/>
      <c r="H355" s="149">
        <f>IF(AND(E354="S"),H353,H354)</f>
        <v>5</v>
      </c>
      <c r="I355" s="144">
        <f>IF(AND($D355="S",$E355="H"),-$F355,IF(AND($D355="S",$E355="T"),$F355,0))</f>
        <v>0</v>
      </c>
      <c r="J355" s="150">
        <f>IF(AND($D355="S",OR($E355="Ü",$E355="T",$E355="A",$E355="D")),-$F355,IF(AND($G355="S",$E355="Ü"),$F355,IF(E355="S",$F355,IF(AND(D355="S",E355="H"),$F355*(100-H355)/100,IF(E355="X",-F355,0)))))</f>
        <v>0</v>
      </c>
      <c r="K355" s="151">
        <f>IF(AND($D355="G",$E355="H"),-$F355,IF(AND($D355="G",$E355="T"),$F355,0))</f>
        <v>0</v>
      </c>
      <c r="L355" s="152">
        <f>IF(AND($D355="G",$E355="H"),$F355,IF(AND($D355="G",NOT($E355="H")),-$F355,IF($G355="G",$F355,IF(AND($E355="B",NOT($D355="G")),$F355/($G$1-1),IF($E355="X",$F355*X355,0)))))</f>
        <v>0</v>
      </c>
      <c r="M355" s="153">
        <f>IF(AND($D355="R",$E355="H"),-$F355,IF(AND($D355="R",$E355="T"),$F355,0))</f>
        <v>0</v>
      </c>
      <c r="N355" s="152">
        <f>IF(AND($D355="R",$E355="H"),$F355,IF(AND($D355="R",NOT($E355="H")),-$F355,IF($G355="R",$F355,IF(AND($E355="B",NOT($D355="R")),$F355/($G$1-1),IF($E355="X",$F355*Y355,0)))))</f>
        <v>0</v>
      </c>
      <c r="O355" s="153">
        <f>IF(AND($D355="C",$E355="H"),-$F355,IF(AND($D355="C",$E355="T"),$F355,0))</f>
        <v>0</v>
      </c>
      <c r="P355" s="152">
        <f>IF($G$1&lt;3,0,IF(AND($D355="C",$E355="H"),$F355,IF(AND($D355="C",NOT($E355="H")),-$F355,IF($G355="C",$F355,IF(AND($E355="B",NOT($D355="C")),$F355/($G$1-1),IF($E355="X",$F355*Z355,0))))))</f>
        <v>0</v>
      </c>
      <c r="Q355" s="153">
        <f>IF(AND($D355="L",$E355="H"),-$F355,IF(AND($D355="L",$E355="T"),$F355,0))</f>
        <v>0</v>
      </c>
      <c r="R355" s="152">
        <f>IF($G$1&lt;4,0,IF(AND($D355="L",$E355="H"),$F355,IF(AND($D355="L",NOT($E355="H")),-$F355,IF($G355="L",$F355,IF(AND($E355="B",NOT($D355="L")),$F355/($G$1-1),IF($E355="X",$F355*AA355,0))))))</f>
        <v>0</v>
      </c>
      <c r="S355" s="153">
        <f>IF(AND($D355="O",$E355="H"),-$F355,IF(AND($D355="O",$E355="T"),$F355,0))</f>
        <v>0</v>
      </c>
      <c r="T355" s="152">
        <f>IF($G$1&lt;5,0,IF(AND($D355="O",$E355="H"),$F355,IF(AND($D355="O",NOT($E355="H")),-$F355,IF($G355="O",$F355,IF(AND($E355="B",NOT($D355="O")),$F355/($G$1-1),IF($E355="X",$F355*AB355,0))))))</f>
        <v>0</v>
      </c>
      <c r="U355" s="153">
        <f>IF(AND($D355="V",$E355="H"),-$F355,IF(AND($D355="V",$E355="T"),$F355,0))</f>
        <v>0</v>
      </c>
      <c r="V355" s="152">
        <f>IF($G$1&lt;6,0,IF(AND($D355="V",$E355="H"),$F355,IF(AND($D355="V",NOT($E355="H")),-$F355,IF($G355="V",$F355,IF(AND($E355="B",NOT($D355="V")),$F355/($G$1-1),IF($E355="X",($F355*AC355)-#REF!,0))))))</f>
        <v>0</v>
      </c>
      <c r="W355" s="158">
        <f>IF(AND(D355="S",E355="H"),1,IF(AND(D355="B",E355="H"),2,IF(AND(D355="G",E355="A"),3,IF(AND(D355="G",E355="D"),4,IF(AND(D355="R",E355="A"),5,IF(AND(D355="R",E355="D"),6,IF(AND(D355="C",E355="A"),7,IF(AND(D355="C",E355="D"),8,IF(AND(D355="L",E355="A"),9,IF(AND(D355="L",E355="D"),10,IF(AND(D355="O",E355="A"),11,IF(AND(D355="O",E355="D"),12,IF(AND(D355="V",E355="A"),13,IF(AND(D355="V",E355="D"),14,0))))))))))))))</f>
        <v>0</v>
      </c>
      <c r="X355" s="159">
        <f>IF(NOT(SUMIF($W$6:$W355,1,$I$6:$I355)=0),(SUMIF($W$6:$W355,3,$F$6:$F355)-SUMIF($AE$6:$AE355,3,$F$6:$F355))/ABS(SUMIF($W$6:$W355,1,$I$6:$I355)),0)</f>
        <v>0</v>
      </c>
      <c r="Y355" s="159">
        <f>IF(NOT(SUMIF($W$6:$W355,1,$I$6:$I355)=0),(SUMIF($W$6:$W355,5,$F$6:$F355)-SUMIF($AE$6:$AE355,5,$F$6:$F355))/ABS(SUMIF($W$6:$W355,1,$I$6:$I355)),0)</f>
        <v>0</v>
      </c>
      <c r="Z355" s="159">
        <f>IF(NOT(SUMIF($W$6:$W355,1,$I$6:$I355)=0),(SUMIF($W$6:$W355,7,$F$6:$F355)-SUMIF($AE$6:$AE355,7,$F$6:$F355))/ABS(SUMIF($W$6:$W355,1,$I$6:$I355)),0)</f>
        <v>0</v>
      </c>
      <c r="AA355" s="159">
        <f>IF(NOT(SUMIF($W$6:$W355,1,$I$6:$I355)=0),(SUMIF($W$6:$W355,9,$F$6:$F355)-SUMIF($AE$6:$AE355,9,$F$6:$F355))/ABS(SUMIF($W$6:$W355,1,$I$6:$I355)),0)</f>
        <v>0</v>
      </c>
      <c r="AB355" s="159">
        <f>IF(NOT(SUMIF($W$6:$W355,1,$I$6:$I355)=0),(SUMIF($W$6:$W355,11,$F$6:$F355)-SUMIF($AE$6:$AE355,11,$F$6:$F355))/ABS(SUMIF($W$6:$W355,1,$I$6:$I355)),0)</f>
        <v>0</v>
      </c>
      <c r="AC355" s="159">
        <f>IF(NOT(SUMIF($W$6:$W355,1,$I$6:$I355)=0),(SUMIF($W$6:$W355,13,$F$6:$F355)-SUMIF($AE$6:$AE355,13,$F$6:$F355))/ABS(SUMIF($W$6:$W355,1,$I$6:$I355)),0)</f>
        <v>0</v>
      </c>
      <c r="AD355" s="159">
        <f>IF(SUM($W$6:$W355)+SUM($AE$6:$AE355)=0,0,1-X355-Y355-Z355-AA355-AB355-AC355)</f>
        <v>0</v>
      </c>
      <c r="AE355" s="160">
        <f>IF(AND($D355="S",$E355="T"),1,IF(AND($D355="B",$E355="A"),2,IF(AND($G355="G",$E355="A"),3,IF(AND($G355="G",$E355="D"),4,IF(AND($G355="R",$E355="A"),5,IF(AND($G355="R",$E355="D"),6,IF(AND($G355="C",$E355="A"),7,IF(AND($G355="C",$E355="D"),8,IF(AND($G355="L",$E355="A"),9,IF(AND($G355="L",$E355="D"),10,IF(AND($G355="O",$E355="A"),11,IF(AND($G355="O",$E355="D"),12,IF(AND($G355="V",$E355="A"),13,IF(AND($G355="V",$E355="D"),14,IF(AND($E355="A",$G355="B"),15,0)))))))))))))))</f>
        <v>0</v>
      </c>
      <c r="AF355" s="161">
        <f>IF(AND(D355="B",E355="H"),A355,IF(AND(G355="B",OR(E355="A",E355="D")),A355,0))</f>
        <v>0</v>
      </c>
    </row>
    <row r="356" ht="12.7" customHeight="1">
      <c r="A356" s="143">
        <f>IF($E356="H",-$F356,IF($E356="T",$F356,IF(AND($E356="A",$G356="B"),$F356,IF(AND(E356="D",G356="B"),F356*0.8,0))))</f>
        <v>0</v>
      </c>
      <c r="B356" s="144">
        <f>$B355-$A356</f>
        <v>0</v>
      </c>
      <c r="C356" s="144">
        <f>IF(OR($E356="Z",AND($E356="H",$D356="B")),$F356,IF(AND($D356="B",$E356="Ü"),-$F356,IF($E356="X",$F356*$AD356,IF(AND(E356="D",G356="B"),F356*0.2,IF(AND(D356="S",E356="H"),$F356*H356/100,0)))))</f>
        <v>0</v>
      </c>
      <c r="D356" s="145"/>
      <c r="E356" s="146"/>
      <c r="F356" s="147">
        <f>IF(AND(D356="G",E356="S"),ROUND(SUM($L$6:$L355)*H356/100,-2),IF(AND(D356="R",E356="S"),ROUND(SUM(N$6:N355)*H356/100,-2),IF(AND(D356="C",E356="S"),ROUND(SUM(P$6:P355)*H356/100,-2),IF(AND(D356="L",E356="S"),ROUND(SUM(R$6:R355)*H356/100,-2),IF(AND(D356="O",E356="S"),ROUND(SUM(T$6:T355)*H356/100,-2),IF(AND(D356="V",E356="S"),ROUND(SUM(V$6:V355)*H356/100,-2),IF(AND(D356="G",E356="Z"),ABS(ROUND(SUM(K$6:K355)*H356/100,-2)),IF(AND(D356="R",E356="Z"),ABS(ROUND(SUM(M$6:M355)*H356/100,-2)),IF(AND(D356="C",E356="Z"),ABS(ROUND(SUM(O$6:O355)*H356/100,-2)),IF(AND(D356="L",E356="Z"),ABS(ROUND(SUM(Q$6:Q355)*H356/100,-2)),IF(AND(D356="O",E356="Z"),ABS(ROUND(SUM(S$6:S355)*H356/100,-2)),IF(AND(D356="V",E356="Z"),ABS(ROUND(SUM(U$6:U355)*H356/100,-2)),IF(E356="X",ABS(ROUND(SUM(I$6:I355)*H356/100,-2)),IF(AND(D356="B",E356="H"),80000,0))))))))))))))</f>
        <v>0</v>
      </c>
      <c r="G356" s="148"/>
      <c r="H356" s="149">
        <f>IF(AND(E355="S"),H354,H355)</f>
        <v>5</v>
      </c>
      <c r="I356" s="144">
        <f>IF(AND($D356="S",$E356="H"),-$F356,IF(AND($D356="S",$E356="T"),$F356,0))</f>
        <v>0</v>
      </c>
      <c r="J356" s="150">
        <f>IF(AND($D356="S",OR($E356="Ü",$E356="T",$E356="A",$E356="D")),-$F356,IF(AND($G356="S",$E356="Ü"),$F356,IF(E356="S",$F356,IF(AND(D356="S",E356="H"),$F356*(100-H356)/100,IF(E356="X",-F356,0)))))</f>
        <v>0</v>
      </c>
      <c r="K356" s="151">
        <f>IF(AND($D356="G",$E356="H"),-$F356,IF(AND($D356="G",$E356="T"),$F356,0))</f>
        <v>0</v>
      </c>
      <c r="L356" s="152">
        <f>IF(AND($D356="G",$E356="H"),$F356,IF(AND($D356="G",NOT($E356="H")),-$F356,IF($G356="G",$F356,IF(AND($E356="B",NOT($D356="G")),$F356/($G$1-1),IF($E356="X",$F356*X356,0)))))</f>
        <v>0</v>
      </c>
      <c r="M356" s="153">
        <f>IF(AND($D356="R",$E356="H"),-$F356,IF(AND($D356="R",$E356="T"),$F356,0))</f>
        <v>0</v>
      </c>
      <c r="N356" s="152">
        <f>IF(AND($D356="R",$E356="H"),$F356,IF(AND($D356="R",NOT($E356="H")),-$F356,IF($G356="R",$F356,IF(AND($E356="B",NOT($D356="R")),$F356/($G$1-1),IF($E356="X",$F356*Y356,0)))))</f>
        <v>0</v>
      </c>
      <c r="O356" s="153">
        <f>IF(AND($D356="C",$E356="H"),-$F356,IF(AND($D356="C",$E356="T"),$F356,0))</f>
        <v>0</v>
      </c>
      <c r="P356" s="152">
        <f>IF($G$1&lt;3,0,IF(AND($D356="C",$E356="H"),$F356,IF(AND($D356="C",NOT($E356="H")),-$F356,IF($G356="C",$F356,IF(AND($E356="B",NOT($D356="C")),$F356/($G$1-1),IF($E356="X",$F356*Z356,0))))))</f>
        <v>0</v>
      </c>
      <c r="Q356" s="153">
        <f>IF(AND($D356="L",$E356="H"),-$F356,IF(AND($D356="L",$E356="T"),$F356,0))</f>
        <v>0</v>
      </c>
      <c r="R356" s="152">
        <f>IF($G$1&lt;4,0,IF(AND($D356="L",$E356="H"),$F356,IF(AND($D356="L",NOT($E356="H")),-$F356,IF($G356="L",$F356,IF(AND($E356="B",NOT($D356="L")),$F356/($G$1-1),IF($E356="X",$F356*AA356,0))))))</f>
        <v>0</v>
      </c>
      <c r="S356" s="153">
        <f>IF(AND($D356="O",$E356="H"),-$F356,IF(AND($D356="O",$E356="T"),$F356,0))</f>
        <v>0</v>
      </c>
      <c r="T356" s="152">
        <f>IF($G$1&lt;5,0,IF(AND($D356="O",$E356="H"),$F356,IF(AND($D356="O",NOT($E356="H")),-$F356,IF($G356="O",$F356,IF(AND($E356="B",NOT($D356="O")),$F356/($G$1-1),IF($E356="X",$F356*AB356,0))))))</f>
        <v>0</v>
      </c>
      <c r="U356" s="153">
        <f>IF(AND($D356="V",$E356="H"),-$F356,IF(AND($D356="V",$E356="T"),$F356,0))</f>
        <v>0</v>
      </c>
      <c r="V356" s="152">
        <f>IF($G$1&lt;6,0,IF(AND($D356="V",$E356="H"),$F356,IF(AND($D356="V",NOT($E356="H")),-$F356,IF($G356="V",$F356,IF(AND($E356="B",NOT($D356="V")),$F356/($G$1-1),IF($E356="X",($F356*AC356)-#REF!,0))))))</f>
        <v>0</v>
      </c>
      <c r="W356" s="154">
        <f>IF(AND(D356="S",E356="H"),1,IF(AND(D356="B",E356="H"),2,IF(AND(D356="G",E356="A"),3,IF(AND(D356="G",E356="D"),4,IF(AND(D356="R",E356="A"),5,IF(AND(D356="R",E356="D"),6,IF(AND(D356="C",E356="A"),7,IF(AND(D356="C",E356="D"),8,IF(AND(D356="L",E356="A"),9,IF(AND(D356="L",E356="D"),10,IF(AND(D356="O",E356="A"),11,IF(AND(D356="O",E356="D"),12,IF(AND(D356="V",E356="A"),13,IF(AND(D356="V",E356="D"),14,0))))))))))))))</f>
        <v>0</v>
      </c>
      <c r="X356" s="155">
        <f>IF(NOT(SUMIF($W$6:$W356,1,$I$6:$I356)=0),(SUMIF($W$6:$W356,3,$F$6:$F356)-SUMIF($AE$6:$AE356,3,$F$6:$F356))/ABS(SUMIF($W$6:$W356,1,$I$6:$I356)),0)</f>
        <v>0</v>
      </c>
      <c r="Y356" s="155">
        <f>IF(NOT(SUMIF($W$6:$W356,1,$I$6:$I356)=0),(SUMIF($W$6:$W356,5,$F$6:$F356)-SUMIF($AE$6:$AE356,5,$F$6:$F356))/ABS(SUMIF($W$6:$W356,1,$I$6:$I356)),0)</f>
        <v>0</v>
      </c>
      <c r="Z356" s="155">
        <f>IF(NOT(SUMIF($W$6:$W356,1,$I$6:$I356)=0),(SUMIF($W$6:$W356,7,$F$6:$F356)-SUMIF($AE$6:$AE356,7,$F$6:$F356))/ABS(SUMIF($W$6:$W356,1,$I$6:$I356)),0)</f>
        <v>0</v>
      </c>
      <c r="AA356" s="155">
        <f>IF(NOT(SUMIF($W$6:$W356,1,$I$6:$I356)=0),(SUMIF($W$6:$W356,9,$F$6:$F356)-SUMIF($AE$6:$AE356,9,$F$6:$F356))/ABS(SUMIF($W$6:$W356,1,$I$6:$I356)),0)</f>
        <v>0</v>
      </c>
      <c r="AB356" s="155">
        <f>IF(NOT(SUMIF($W$6:$W356,1,$I$6:$I356)=0),(SUMIF($W$6:$W356,11,$F$6:$F356)-SUMIF($AE$6:$AE356,11,$F$6:$F356))/ABS(SUMIF($W$6:$W356,1,$I$6:$I356)),0)</f>
        <v>0</v>
      </c>
      <c r="AC356" s="155">
        <f>IF(NOT(SUMIF($W$6:$W356,1,$I$6:$I356)=0),(SUMIF($W$6:$W356,13,$F$6:$F356)-SUMIF($AE$6:$AE356,13,$F$6:$F356))/ABS(SUMIF($W$6:$W356,1,$I$6:$I356)),0)</f>
        <v>0</v>
      </c>
      <c r="AD356" s="155">
        <f>IF(SUM($W$6:$W356)+SUM($AE$6:$AE356)=0,0,1-X356-Y356-Z356-AA356-AB356-AC356)</f>
        <v>0</v>
      </c>
      <c r="AE356" s="156">
        <f>IF(AND($D356="S",$E356="T"),1,IF(AND($D356="B",$E356="A"),2,IF(AND($G356="G",$E356="A"),3,IF(AND($G356="G",$E356="D"),4,IF(AND($G356="R",$E356="A"),5,IF(AND($G356="R",$E356="D"),6,IF(AND($G356="C",$E356="A"),7,IF(AND($G356="C",$E356="D"),8,IF(AND($G356="L",$E356="A"),9,IF(AND($G356="L",$E356="D"),10,IF(AND($G356="O",$E356="A"),11,IF(AND($G356="O",$E356="D"),12,IF(AND($G356="V",$E356="A"),13,IF(AND($G356="V",$E356="D"),14,IF(AND($E356="A",$G356="B"),15,0)))))))))))))))</f>
        <v>0</v>
      </c>
      <c r="AF356" s="157">
        <f>IF(AND(D356="B",E356="H"),A356,IF(AND(G356="B",OR(E356="A",E356="D")),A356,0))</f>
        <v>0</v>
      </c>
    </row>
    <row r="357" ht="12.7" customHeight="1">
      <c r="A357" s="143">
        <f>IF($E357="H",-$F357,IF($E357="T",$F357,IF(AND($E357="A",$G357="B"),$F357,IF(AND(E357="D",G357="B"),F357*0.8,0))))</f>
        <v>0</v>
      </c>
      <c r="B357" s="144">
        <f>$B356-$A357</f>
        <v>0</v>
      </c>
      <c r="C357" s="144">
        <f>IF(OR($E357="Z",AND($E357="H",$D357="B")),$F357,IF(AND($D357="B",$E357="Ü"),-$F357,IF($E357="X",$F357*$AD357,IF(AND(E357="D",G357="B"),F357*0.2,IF(AND(D357="S",E357="H"),$F357*H357/100,0)))))</f>
        <v>0</v>
      </c>
      <c r="D357" s="145"/>
      <c r="E357" s="146"/>
      <c r="F357" s="147">
        <f>IF(AND(D357="G",E357="S"),ROUND(SUM($L$6:$L356)*H357/100,-2),IF(AND(D357="R",E357="S"),ROUND(SUM(N$6:N356)*H357/100,-2),IF(AND(D357="C",E357="S"),ROUND(SUM(P$6:P356)*H357/100,-2),IF(AND(D357="L",E357="S"),ROUND(SUM(R$6:R356)*H357/100,-2),IF(AND(D357="O",E357="S"),ROUND(SUM(T$6:T356)*H357/100,-2),IF(AND(D357="V",E357="S"),ROUND(SUM(V$6:V356)*H357/100,-2),IF(AND(D357="G",E357="Z"),ABS(ROUND(SUM(K$6:K356)*H357/100,-2)),IF(AND(D357="R",E357="Z"),ABS(ROUND(SUM(M$6:M356)*H357/100,-2)),IF(AND(D357="C",E357="Z"),ABS(ROUND(SUM(O$6:O356)*H357/100,-2)),IF(AND(D357="L",E357="Z"),ABS(ROUND(SUM(Q$6:Q356)*H357/100,-2)),IF(AND(D357="O",E357="Z"),ABS(ROUND(SUM(S$6:S356)*H357/100,-2)),IF(AND(D357="V",E357="Z"),ABS(ROUND(SUM(U$6:U356)*H357/100,-2)),IF(E357="X",ABS(ROUND(SUM(I$6:I356)*H357/100,-2)),IF(AND(D357="B",E357="H"),80000,0))))))))))))))</f>
        <v>0</v>
      </c>
      <c r="G357" s="148"/>
      <c r="H357" s="149">
        <f>IF(AND(E356="S"),H355,H356)</f>
        <v>5</v>
      </c>
      <c r="I357" s="144">
        <f>IF(AND($D357="S",$E357="H"),-$F357,IF(AND($D357="S",$E357="T"),$F357,0))</f>
        <v>0</v>
      </c>
      <c r="J357" s="150">
        <f>IF(AND($D357="S",OR($E357="Ü",$E357="T",$E357="A",$E357="D")),-$F357,IF(AND($G357="S",$E357="Ü"),$F357,IF(E357="S",$F357,IF(AND(D357="S",E357="H"),$F357*(100-H357)/100,IF(E357="X",-F357,0)))))</f>
        <v>0</v>
      </c>
      <c r="K357" s="151">
        <f>IF(AND($D357="G",$E357="H"),-$F357,IF(AND($D357="G",$E357="T"),$F357,0))</f>
        <v>0</v>
      </c>
      <c r="L357" s="152">
        <f>IF(AND($D357="G",$E357="H"),$F357,IF(AND($D357="G",NOT($E357="H")),-$F357,IF($G357="G",$F357,IF(AND($E357="B",NOT($D357="G")),$F357/($G$1-1),IF($E357="X",$F357*X357,0)))))</f>
        <v>0</v>
      </c>
      <c r="M357" s="153">
        <f>IF(AND($D357="R",$E357="H"),-$F357,IF(AND($D357="R",$E357="T"),$F357,0))</f>
        <v>0</v>
      </c>
      <c r="N357" s="152">
        <f>IF(AND($D357="R",$E357="H"),$F357,IF(AND($D357="R",NOT($E357="H")),-$F357,IF($G357="R",$F357,IF(AND($E357="B",NOT($D357="R")),$F357/($G$1-1),IF($E357="X",$F357*Y357,0)))))</f>
        <v>0</v>
      </c>
      <c r="O357" s="153">
        <f>IF(AND($D357="C",$E357="H"),-$F357,IF(AND($D357="C",$E357="T"),$F357,0))</f>
        <v>0</v>
      </c>
      <c r="P357" s="152">
        <f>IF($G$1&lt;3,0,IF(AND($D357="C",$E357="H"),$F357,IF(AND($D357="C",NOT($E357="H")),-$F357,IF($G357="C",$F357,IF(AND($E357="B",NOT($D357="C")),$F357/($G$1-1),IF($E357="X",$F357*Z357,0))))))</f>
        <v>0</v>
      </c>
      <c r="Q357" s="153">
        <f>IF(AND($D357="L",$E357="H"),-$F357,IF(AND($D357="L",$E357="T"),$F357,0))</f>
        <v>0</v>
      </c>
      <c r="R357" s="152">
        <f>IF($G$1&lt;4,0,IF(AND($D357="L",$E357="H"),$F357,IF(AND($D357="L",NOT($E357="H")),-$F357,IF($G357="L",$F357,IF(AND($E357="B",NOT($D357="L")),$F357/($G$1-1),IF($E357="X",$F357*AA357,0))))))</f>
        <v>0</v>
      </c>
      <c r="S357" s="153">
        <f>IF(AND($D357="O",$E357="H"),-$F357,IF(AND($D357="O",$E357="T"),$F357,0))</f>
        <v>0</v>
      </c>
      <c r="T357" s="152">
        <f>IF($G$1&lt;5,0,IF(AND($D357="O",$E357="H"),$F357,IF(AND($D357="O",NOT($E357="H")),-$F357,IF($G357="O",$F357,IF(AND($E357="B",NOT($D357="O")),$F357/($G$1-1),IF($E357="X",$F357*AB357,0))))))</f>
        <v>0</v>
      </c>
      <c r="U357" s="153">
        <f>IF(AND($D357="V",$E357="H"),-$F357,IF(AND($D357="V",$E357="T"),$F357,0))</f>
        <v>0</v>
      </c>
      <c r="V357" s="152">
        <f>IF($G$1&lt;6,0,IF(AND($D357="V",$E357="H"),$F357,IF(AND($D357="V",NOT($E357="H")),-$F357,IF($G357="V",$F357,IF(AND($E357="B",NOT($D357="V")),$F357/($G$1-1),IF($E357="X",($F357*AC357)-#REF!,0))))))</f>
        <v>0</v>
      </c>
      <c r="W357" s="158">
        <f>IF(AND(D357="S",E357="H"),1,IF(AND(D357="B",E357="H"),2,IF(AND(D357="G",E357="A"),3,IF(AND(D357="G",E357="D"),4,IF(AND(D357="R",E357="A"),5,IF(AND(D357="R",E357="D"),6,IF(AND(D357="C",E357="A"),7,IF(AND(D357="C",E357="D"),8,IF(AND(D357="L",E357="A"),9,IF(AND(D357="L",E357="D"),10,IF(AND(D357="O",E357="A"),11,IF(AND(D357="O",E357="D"),12,IF(AND(D357="V",E357="A"),13,IF(AND(D357="V",E357="D"),14,0))))))))))))))</f>
        <v>0</v>
      </c>
      <c r="X357" s="159">
        <f>IF(NOT(SUMIF($W$6:$W357,1,$I$6:$I357)=0),(SUMIF($W$6:$W357,3,$F$6:$F357)-SUMIF($AE$6:$AE357,3,$F$6:$F357))/ABS(SUMIF($W$6:$W357,1,$I$6:$I357)),0)</f>
        <v>0</v>
      </c>
      <c r="Y357" s="159">
        <f>IF(NOT(SUMIF($W$6:$W357,1,$I$6:$I357)=0),(SUMIF($W$6:$W357,5,$F$6:$F357)-SUMIF($AE$6:$AE357,5,$F$6:$F357))/ABS(SUMIF($W$6:$W357,1,$I$6:$I357)),0)</f>
        <v>0</v>
      </c>
      <c r="Z357" s="159">
        <f>IF(NOT(SUMIF($W$6:$W357,1,$I$6:$I357)=0),(SUMIF($W$6:$W357,7,$F$6:$F357)-SUMIF($AE$6:$AE357,7,$F$6:$F357))/ABS(SUMIF($W$6:$W357,1,$I$6:$I357)),0)</f>
        <v>0</v>
      </c>
      <c r="AA357" s="159">
        <f>IF(NOT(SUMIF($W$6:$W357,1,$I$6:$I357)=0),(SUMIF($W$6:$W357,9,$F$6:$F357)-SUMIF($AE$6:$AE357,9,$F$6:$F357))/ABS(SUMIF($W$6:$W357,1,$I$6:$I357)),0)</f>
        <v>0</v>
      </c>
      <c r="AB357" s="159">
        <f>IF(NOT(SUMIF($W$6:$W357,1,$I$6:$I357)=0),(SUMIF($W$6:$W357,11,$F$6:$F357)-SUMIF($AE$6:$AE357,11,$F$6:$F357))/ABS(SUMIF($W$6:$W357,1,$I$6:$I357)),0)</f>
        <v>0</v>
      </c>
      <c r="AC357" s="159">
        <f>IF(NOT(SUMIF($W$6:$W357,1,$I$6:$I357)=0),(SUMIF($W$6:$W357,13,$F$6:$F357)-SUMIF($AE$6:$AE357,13,$F$6:$F357))/ABS(SUMIF($W$6:$W357,1,$I$6:$I357)),0)</f>
        <v>0</v>
      </c>
      <c r="AD357" s="159">
        <f>IF(SUM($W$6:$W357)+SUM($AE$6:$AE357)=0,0,1-X357-Y357-Z357-AA357-AB357-AC357)</f>
        <v>0</v>
      </c>
      <c r="AE357" s="160">
        <f>IF(AND($D357="S",$E357="T"),1,IF(AND($D357="B",$E357="A"),2,IF(AND($G357="G",$E357="A"),3,IF(AND($G357="G",$E357="D"),4,IF(AND($G357="R",$E357="A"),5,IF(AND($G357="R",$E357="D"),6,IF(AND($G357="C",$E357="A"),7,IF(AND($G357="C",$E357="D"),8,IF(AND($G357="L",$E357="A"),9,IF(AND($G357="L",$E357="D"),10,IF(AND($G357="O",$E357="A"),11,IF(AND($G357="O",$E357="D"),12,IF(AND($G357="V",$E357="A"),13,IF(AND($G357="V",$E357="D"),14,IF(AND($E357="A",$G357="B"),15,0)))))))))))))))</f>
        <v>0</v>
      </c>
      <c r="AF357" s="161">
        <f>IF(AND(D357="B",E357="H"),A357,IF(AND(G357="B",OR(E357="A",E357="D")),A357,0))</f>
        <v>0</v>
      </c>
    </row>
    <row r="358" ht="12.7" customHeight="1">
      <c r="A358" s="143">
        <f>IF($E358="H",-$F358,IF($E358="T",$F358,IF(AND($E358="A",$G358="B"),$F358,IF(AND(E358="D",G358="B"),F358*0.8,0))))</f>
        <v>0</v>
      </c>
      <c r="B358" s="144">
        <f>$B357-$A358</f>
        <v>0</v>
      </c>
      <c r="C358" s="144">
        <f>IF(OR($E358="Z",AND($E358="H",$D358="B")),$F358,IF(AND($D358="B",$E358="Ü"),-$F358,IF($E358="X",$F358*$AD358,IF(AND(E358="D",G358="B"),F358*0.2,IF(AND(D358="S",E358="H"),$F358*H358/100,0)))))</f>
        <v>0</v>
      </c>
      <c r="D358" s="145"/>
      <c r="E358" s="146"/>
      <c r="F358" s="147">
        <f>IF(AND(D358="G",E358="S"),ROUND(SUM($L$6:$L357)*H358/100,-2),IF(AND(D358="R",E358="S"),ROUND(SUM(N$6:N357)*H358/100,-2),IF(AND(D358="C",E358="S"),ROUND(SUM(P$6:P357)*H358/100,-2),IF(AND(D358="L",E358="S"),ROUND(SUM(R$6:R357)*H358/100,-2),IF(AND(D358="O",E358="S"),ROUND(SUM(T$6:T357)*H358/100,-2),IF(AND(D358="V",E358="S"),ROUND(SUM(V$6:V357)*H358/100,-2),IF(AND(D358="G",E358="Z"),ABS(ROUND(SUM(K$6:K357)*H358/100,-2)),IF(AND(D358="R",E358="Z"),ABS(ROUND(SUM(M$6:M357)*H358/100,-2)),IF(AND(D358="C",E358="Z"),ABS(ROUND(SUM(O$6:O357)*H358/100,-2)),IF(AND(D358="L",E358="Z"),ABS(ROUND(SUM(Q$6:Q357)*H358/100,-2)),IF(AND(D358="O",E358="Z"),ABS(ROUND(SUM(S$6:S357)*H358/100,-2)),IF(AND(D358="V",E358="Z"),ABS(ROUND(SUM(U$6:U357)*H358/100,-2)),IF(E358="X",ABS(ROUND(SUM(I$6:I357)*H358/100,-2)),IF(AND(D358="B",E358="H"),80000,0))))))))))))))</f>
        <v>0</v>
      </c>
      <c r="G358" s="148"/>
      <c r="H358" s="149">
        <f>IF(AND(E357="S"),H356,H357)</f>
        <v>5</v>
      </c>
      <c r="I358" s="144">
        <f>IF(AND($D358="S",$E358="H"),-$F358,IF(AND($D358="S",$E358="T"),$F358,0))</f>
        <v>0</v>
      </c>
      <c r="J358" s="150">
        <f>IF(AND($D358="S",OR($E358="Ü",$E358="T",$E358="A",$E358="D")),-$F358,IF(AND($G358="S",$E358="Ü"),$F358,IF(E358="S",$F358,IF(AND(D358="S",E358="H"),$F358*(100-H358)/100,IF(E358="X",-F358,0)))))</f>
        <v>0</v>
      </c>
      <c r="K358" s="151">
        <f>IF(AND($D358="G",$E358="H"),-$F358,IF(AND($D358="G",$E358="T"),$F358,0))</f>
        <v>0</v>
      </c>
      <c r="L358" s="152">
        <f>IF(AND($D358="G",$E358="H"),$F358,IF(AND($D358="G",NOT($E358="H")),-$F358,IF($G358="G",$F358,IF(AND($E358="B",NOT($D358="G")),$F358/($G$1-1),IF($E358="X",$F358*X358,0)))))</f>
        <v>0</v>
      </c>
      <c r="M358" s="153">
        <f>IF(AND($D358="R",$E358="H"),-$F358,IF(AND($D358="R",$E358="T"),$F358,0))</f>
        <v>0</v>
      </c>
      <c r="N358" s="152">
        <f>IF(AND($D358="R",$E358="H"),$F358,IF(AND($D358="R",NOT($E358="H")),-$F358,IF($G358="R",$F358,IF(AND($E358="B",NOT($D358="R")),$F358/($G$1-1),IF($E358="X",$F358*Y358,0)))))</f>
        <v>0</v>
      </c>
      <c r="O358" s="153">
        <f>IF(AND($D358="C",$E358="H"),-$F358,IF(AND($D358="C",$E358="T"),$F358,0))</f>
        <v>0</v>
      </c>
      <c r="P358" s="152">
        <f>IF($G$1&lt;3,0,IF(AND($D358="C",$E358="H"),$F358,IF(AND($D358="C",NOT($E358="H")),-$F358,IF($G358="C",$F358,IF(AND($E358="B",NOT($D358="C")),$F358/($G$1-1),IF($E358="X",$F358*Z358,0))))))</f>
        <v>0</v>
      </c>
      <c r="Q358" s="153">
        <f>IF(AND($D358="L",$E358="H"),-$F358,IF(AND($D358="L",$E358="T"),$F358,0))</f>
        <v>0</v>
      </c>
      <c r="R358" s="152">
        <f>IF($G$1&lt;4,0,IF(AND($D358="L",$E358="H"),$F358,IF(AND($D358="L",NOT($E358="H")),-$F358,IF($G358="L",$F358,IF(AND($E358="B",NOT($D358="L")),$F358/($G$1-1),IF($E358="X",$F358*AA358,0))))))</f>
        <v>0</v>
      </c>
      <c r="S358" s="153">
        <f>IF(AND($D358="O",$E358="H"),-$F358,IF(AND($D358="O",$E358="T"),$F358,0))</f>
        <v>0</v>
      </c>
      <c r="T358" s="152">
        <f>IF($G$1&lt;5,0,IF(AND($D358="O",$E358="H"),$F358,IF(AND($D358="O",NOT($E358="H")),-$F358,IF($G358="O",$F358,IF(AND($E358="B",NOT($D358="O")),$F358/($G$1-1),IF($E358="X",$F358*AB358,0))))))</f>
        <v>0</v>
      </c>
      <c r="U358" s="153">
        <f>IF(AND($D358="V",$E358="H"),-$F358,IF(AND($D358="V",$E358="T"),$F358,0))</f>
        <v>0</v>
      </c>
      <c r="V358" s="152">
        <f>IF($G$1&lt;6,0,IF(AND($D358="V",$E358="H"),$F358,IF(AND($D358="V",NOT($E358="H")),-$F358,IF($G358="V",$F358,IF(AND($E358="B",NOT($D358="V")),$F358/($G$1-1),IF($E358="X",($F358*AC358)-#REF!,0))))))</f>
        <v>0</v>
      </c>
      <c r="W358" s="154">
        <f>IF(AND(D358="S",E358="H"),1,IF(AND(D358="B",E358="H"),2,IF(AND(D358="G",E358="A"),3,IF(AND(D358="G",E358="D"),4,IF(AND(D358="R",E358="A"),5,IF(AND(D358="R",E358="D"),6,IF(AND(D358="C",E358="A"),7,IF(AND(D358="C",E358="D"),8,IF(AND(D358="L",E358="A"),9,IF(AND(D358="L",E358="D"),10,IF(AND(D358="O",E358="A"),11,IF(AND(D358="O",E358="D"),12,IF(AND(D358="V",E358="A"),13,IF(AND(D358="V",E358="D"),14,0))))))))))))))</f>
        <v>0</v>
      </c>
      <c r="X358" s="155">
        <f>IF(NOT(SUMIF($W$6:$W358,1,$I$6:$I358)=0),(SUMIF($W$6:$W358,3,$F$6:$F358)-SUMIF($AE$6:$AE358,3,$F$6:$F358))/ABS(SUMIF($W$6:$W358,1,$I$6:$I358)),0)</f>
        <v>0</v>
      </c>
      <c r="Y358" s="155">
        <f>IF(NOT(SUMIF($W$6:$W358,1,$I$6:$I358)=0),(SUMIF($W$6:$W358,5,$F$6:$F358)-SUMIF($AE$6:$AE358,5,$F$6:$F358))/ABS(SUMIF($W$6:$W358,1,$I$6:$I358)),0)</f>
        <v>0</v>
      </c>
      <c r="Z358" s="155">
        <f>IF(NOT(SUMIF($W$6:$W358,1,$I$6:$I358)=0),(SUMIF($W$6:$W358,7,$F$6:$F358)-SUMIF($AE$6:$AE358,7,$F$6:$F358))/ABS(SUMIF($W$6:$W358,1,$I$6:$I358)),0)</f>
        <v>0</v>
      </c>
      <c r="AA358" s="155">
        <f>IF(NOT(SUMIF($W$6:$W358,1,$I$6:$I358)=0),(SUMIF($W$6:$W358,9,$F$6:$F358)-SUMIF($AE$6:$AE358,9,$F$6:$F358))/ABS(SUMIF($W$6:$W358,1,$I$6:$I358)),0)</f>
        <v>0</v>
      </c>
      <c r="AB358" s="155">
        <f>IF(NOT(SUMIF($W$6:$W358,1,$I$6:$I358)=0),(SUMIF($W$6:$W358,11,$F$6:$F358)-SUMIF($AE$6:$AE358,11,$F$6:$F358))/ABS(SUMIF($W$6:$W358,1,$I$6:$I358)),0)</f>
        <v>0</v>
      </c>
      <c r="AC358" s="155">
        <f>IF(NOT(SUMIF($W$6:$W358,1,$I$6:$I358)=0),(SUMIF($W$6:$W358,13,$F$6:$F358)-SUMIF($AE$6:$AE358,13,$F$6:$F358))/ABS(SUMIF($W$6:$W358,1,$I$6:$I358)),0)</f>
        <v>0</v>
      </c>
      <c r="AD358" s="155">
        <f>IF(SUM($W$6:$W358)+SUM($AE$6:$AE358)=0,0,1-X358-Y358-Z358-AA358-AB358-AC358)</f>
        <v>0</v>
      </c>
      <c r="AE358" s="156">
        <f>IF(AND($D358="S",$E358="T"),1,IF(AND($D358="B",$E358="A"),2,IF(AND($G358="G",$E358="A"),3,IF(AND($G358="G",$E358="D"),4,IF(AND($G358="R",$E358="A"),5,IF(AND($G358="R",$E358="D"),6,IF(AND($G358="C",$E358="A"),7,IF(AND($G358="C",$E358="D"),8,IF(AND($G358="L",$E358="A"),9,IF(AND($G358="L",$E358="D"),10,IF(AND($G358="O",$E358="A"),11,IF(AND($G358="O",$E358="D"),12,IF(AND($G358="V",$E358="A"),13,IF(AND($G358="V",$E358="D"),14,IF(AND($E358="A",$G358="B"),15,0)))))))))))))))</f>
        <v>0</v>
      </c>
      <c r="AF358" s="157">
        <f>IF(AND(D358="B",E358="H"),A358,IF(AND(G358="B",OR(E358="A",E358="D")),A358,0))</f>
        <v>0</v>
      </c>
    </row>
    <row r="359" ht="12.7" customHeight="1">
      <c r="A359" s="143">
        <f>IF($E359="H",-$F359,IF($E359="T",$F359,IF(AND($E359="A",$G359="B"),$F359,IF(AND(E359="D",G359="B"),F359*0.8,0))))</f>
        <v>0</v>
      </c>
      <c r="B359" s="144">
        <f>$B358-$A359</f>
        <v>0</v>
      </c>
      <c r="C359" s="144">
        <f>IF(OR($E359="Z",AND($E359="H",$D359="B")),$F359,IF(AND($D359="B",$E359="Ü"),-$F359,IF($E359="X",$F359*$AD359,IF(AND(E359="D",G359="B"),F359*0.2,IF(AND(D359="S",E359="H"),$F359*H359/100,0)))))</f>
        <v>0</v>
      </c>
      <c r="D359" s="145"/>
      <c r="E359" s="146"/>
      <c r="F359" s="147">
        <f>IF(AND(D359="G",E359="S"),ROUND(SUM($L$6:$L358)*H359/100,-2),IF(AND(D359="R",E359="S"),ROUND(SUM(N$6:N358)*H359/100,-2),IF(AND(D359="C",E359="S"),ROUND(SUM(P$6:P358)*H359/100,-2),IF(AND(D359="L",E359="S"),ROUND(SUM(R$6:R358)*H359/100,-2),IF(AND(D359="O",E359="S"),ROUND(SUM(T$6:T358)*H359/100,-2),IF(AND(D359="V",E359="S"),ROUND(SUM(V$6:V358)*H359/100,-2),IF(AND(D359="G",E359="Z"),ABS(ROUND(SUM(K$6:K358)*H359/100,-2)),IF(AND(D359="R",E359="Z"),ABS(ROUND(SUM(M$6:M358)*H359/100,-2)),IF(AND(D359="C",E359="Z"),ABS(ROUND(SUM(O$6:O358)*H359/100,-2)),IF(AND(D359="L",E359="Z"),ABS(ROUND(SUM(Q$6:Q358)*H359/100,-2)),IF(AND(D359="O",E359="Z"),ABS(ROUND(SUM(S$6:S358)*H359/100,-2)),IF(AND(D359="V",E359="Z"),ABS(ROUND(SUM(U$6:U358)*H359/100,-2)),IF(E359="X",ABS(ROUND(SUM(I$6:I358)*H359/100,-2)),IF(AND(D359="B",E359="H"),80000,0))))))))))))))</f>
        <v>0</v>
      </c>
      <c r="G359" s="148"/>
      <c r="H359" s="149">
        <f>IF(AND(E358="S"),H357,H358)</f>
        <v>5</v>
      </c>
      <c r="I359" s="144">
        <f>IF(AND($D359="S",$E359="H"),-$F359,IF(AND($D359="S",$E359="T"),$F359,0))</f>
        <v>0</v>
      </c>
      <c r="J359" s="150">
        <f>IF(AND($D359="S",OR($E359="Ü",$E359="T",$E359="A",$E359="D")),-$F359,IF(AND($G359="S",$E359="Ü"),$F359,IF(E359="S",$F359,IF(AND(D359="S",E359="H"),$F359*(100-H359)/100,IF(E359="X",-F359,0)))))</f>
        <v>0</v>
      </c>
      <c r="K359" s="151">
        <f>IF(AND($D359="G",$E359="H"),-$F359,IF(AND($D359="G",$E359="T"),$F359,0))</f>
        <v>0</v>
      </c>
      <c r="L359" s="152">
        <f>IF(AND($D359="G",$E359="H"),$F359,IF(AND($D359="G",NOT($E359="H")),-$F359,IF($G359="G",$F359,IF(AND($E359="B",NOT($D359="G")),$F359/($G$1-1),IF($E359="X",$F359*X359,0)))))</f>
        <v>0</v>
      </c>
      <c r="M359" s="153">
        <f>IF(AND($D359="R",$E359="H"),-$F359,IF(AND($D359="R",$E359="T"),$F359,0))</f>
        <v>0</v>
      </c>
      <c r="N359" s="152">
        <f>IF(AND($D359="R",$E359="H"),$F359,IF(AND($D359="R",NOT($E359="H")),-$F359,IF($G359="R",$F359,IF(AND($E359="B",NOT($D359="R")),$F359/($G$1-1),IF($E359="X",$F359*Y359,0)))))</f>
        <v>0</v>
      </c>
      <c r="O359" s="153">
        <f>IF(AND($D359="C",$E359="H"),-$F359,IF(AND($D359="C",$E359="T"),$F359,0))</f>
        <v>0</v>
      </c>
      <c r="P359" s="152">
        <f>IF($G$1&lt;3,0,IF(AND($D359="C",$E359="H"),$F359,IF(AND($D359="C",NOT($E359="H")),-$F359,IF($G359="C",$F359,IF(AND($E359="B",NOT($D359="C")),$F359/($G$1-1),IF($E359="X",$F359*Z359,0))))))</f>
        <v>0</v>
      </c>
      <c r="Q359" s="153">
        <f>IF(AND($D359="L",$E359="H"),-$F359,IF(AND($D359="L",$E359="T"),$F359,0))</f>
        <v>0</v>
      </c>
      <c r="R359" s="152">
        <f>IF($G$1&lt;4,0,IF(AND($D359="L",$E359="H"),$F359,IF(AND($D359="L",NOT($E359="H")),-$F359,IF($G359="L",$F359,IF(AND($E359="B",NOT($D359="L")),$F359/($G$1-1),IF($E359="X",$F359*AA359,0))))))</f>
        <v>0</v>
      </c>
      <c r="S359" s="153">
        <f>IF(AND($D359="O",$E359="H"),-$F359,IF(AND($D359="O",$E359="T"),$F359,0))</f>
        <v>0</v>
      </c>
      <c r="T359" s="152">
        <f>IF($G$1&lt;5,0,IF(AND($D359="O",$E359="H"),$F359,IF(AND($D359="O",NOT($E359="H")),-$F359,IF($G359="O",$F359,IF(AND($E359="B",NOT($D359="O")),$F359/($G$1-1),IF($E359="X",$F359*AB359,0))))))</f>
        <v>0</v>
      </c>
      <c r="U359" s="153">
        <f>IF(AND($D359="V",$E359="H"),-$F359,IF(AND($D359="V",$E359="T"),$F359,0))</f>
        <v>0</v>
      </c>
      <c r="V359" s="152">
        <f>IF($G$1&lt;6,0,IF(AND($D359="V",$E359="H"),$F359,IF(AND($D359="V",NOT($E359="H")),-$F359,IF($G359="V",$F359,IF(AND($E359="B",NOT($D359="V")),$F359/($G$1-1),IF($E359="X",($F359*AC359)-#REF!,0))))))</f>
        <v>0</v>
      </c>
      <c r="W359" s="158">
        <f>IF(AND(D359="S",E359="H"),1,IF(AND(D359="B",E359="H"),2,IF(AND(D359="G",E359="A"),3,IF(AND(D359="G",E359="D"),4,IF(AND(D359="R",E359="A"),5,IF(AND(D359="R",E359="D"),6,IF(AND(D359="C",E359="A"),7,IF(AND(D359="C",E359="D"),8,IF(AND(D359="L",E359="A"),9,IF(AND(D359="L",E359="D"),10,IF(AND(D359="O",E359="A"),11,IF(AND(D359="O",E359="D"),12,IF(AND(D359="V",E359="A"),13,IF(AND(D359="V",E359="D"),14,0))))))))))))))</f>
        <v>0</v>
      </c>
      <c r="X359" s="159">
        <f>IF(NOT(SUMIF($W$6:$W359,1,$I$6:$I359)=0),(SUMIF($W$6:$W359,3,$F$6:$F359)-SUMIF($AE$6:$AE359,3,$F$6:$F359))/ABS(SUMIF($W$6:$W359,1,$I$6:$I359)),0)</f>
        <v>0</v>
      </c>
      <c r="Y359" s="159">
        <f>IF(NOT(SUMIF($W$6:$W359,1,$I$6:$I359)=0),(SUMIF($W$6:$W359,5,$F$6:$F359)-SUMIF($AE$6:$AE359,5,$F$6:$F359))/ABS(SUMIF($W$6:$W359,1,$I$6:$I359)),0)</f>
        <v>0</v>
      </c>
      <c r="Z359" s="159">
        <f>IF(NOT(SUMIF($W$6:$W359,1,$I$6:$I359)=0),(SUMIF($W$6:$W359,7,$F$6:$F359)-SUMIF($AE$6:$AE359,7,$F$6:$F359))/ABS(SUMIF($W$6:$W359,1,$I$6:$I359)),0)</f>
        <v>0</v>
      </c>
      <c r="AA359" s="159">
        <f>IF(NOT(SUMIF($W$6:$W359,1,$I$6:$I359)=0),(SUMIF($W$6:$W359,9,$F$6:$F359)-SUMIF($AE$6:$AE359,9,$F$6:$F359))/ABS(SUMIF($W$6:$W359,1,$I$6:$I359)),0)</f>
        <v>0</v>
      </c>
      <c r="AB359" s="159">
        <f>IF(NOT(SUMIF($W$6:$W359,1,$I$6:$I359)=0),(SUMIF($W$6:$W359,11,$F$6:$F359)-SUMIF($AE$6:$AE359,11,$F$6:$F359))/ABS(SUMIF($W$6:$W359,1,$I$6:$I359)),0)</f>
        <v>0</v>
      </c>
      <c r="AC359" s="159">
        <f>IF(NOT(SUMIF($W$6:$W359,1,$I$6:$I359)=0),(SUMIF($W$6:$W359,13,$F$6:$F359)-SUMIF($AE$6:$AE359,13,$F$6:$F359))/ABS(SUMIF($W$6:$W359,1,$I$6:$I359)),0)</f>
        <v>0</v>
      </c>
      <c r="AD359" s="159">
        <f>IF(SUM($W$6:$W359)+SUM($AE$6:$AE359)=0,0,1-X359-Y359-Z359-AA359-AB359-AC359)</f>
        <v>0</v>
      </c>
      <c r="AE359" s="160">
        <f>IF(AND($D359="S",$E359="T"),1,IF(AND($D359="B",$E359="A"),2,IF(AND($G359="G",$E359="A"),3,IF(AND($G359="G",$E359="D"),4,IF(AND($G359="R",$E359="A"),5,IF(AND($G359="R",$E359="D"),6,IF(AND($G359="C",$E359="A"),7,IF(AND($G359="C",$E359="D"),8,IF(AND($G359="L",$E359="A"),9,IF(AND($G359="L",$E359="D"),10,IF(AND($G359="O",$E359="A"),11,IF(AND($G359="O",$E359="D"),12,IF(AND($G359="V",$E359="A"),13,IF(AND($G359="V",$E359="D"),14,IF(AND($E359="A",$G359="B"),15,0)))))))))))))))</f>
        <v>0</v>
      </c>
      <c r="AF359" s="161">
        <f>IF(AND(D359="B",E359="H"),A359,IF(AND(G359="B",OR(E359="A",E359="D")),A359,0))</f>
        <v>0</v>
      </c>
    </row>
    <row r="360" ht="12.7" customHeight="1">
      <c r="A360" s="143">
        <f>IF($E360="H",-$F360,IF($E360="T",$F360,IF(AND($E360="A",$G360="B"),$F360,IF(AND(E360="D",G360="B"),F360*0.8,0))))</f>
        <v>0</v>
      </c>
      <c r="B360" s="144">
        <f>$B359-$A360</f>
        <v>0</v>
      </c>
      <c r="C360" s="144">
        <f>IF(OR($E360="Z",AND($E360="H",$D360="B")),$F360,IF(AND($D360="B",$E360="Ü"),-$F360,IF($E360="X",$F360*$AD360,IF(AND(E360="D",G360="B"),F360*0.2,IF(AND(D360="S",E360="H"),$F360*H360/100,0)))))</f>
        <v>0</v>
      </c>
      <c r="D360" s="145"/>
      <c r="E360" s="146"/>
      <c r="F360" s="147">
        <f>IF(AND(D360="G",E360="S"),ROUND(SUM($L$6:$L359)*H360/100,-2),IF(AND(D360="R",E360="S"),ROUND(SUM(N$6:N359)*H360/100,-2),IF(AND(D360="C",E360="S"),ROUND(SUM(P$6:P359)*H360/100,-2),IF(AND(D360="L",E360="S"),ROUND(SUM(R$6:R359)*H360/100,-2),IF(AND(D360="O",E360="S"),ROUND(SUM(T$6:T359)*H360/100,-2),IF(AND(D360="V",E360="S"),ROUND(SUM(V$6:V359)*H360/100,-2),IF(AND(D360="G",E360="Z"),ABS(ROUND(SUM(K$6:K359)*H360/100,-2)),IF(AND(D360="R",E360="Z"),ABS(ROUND(SUM(M$6:M359)*H360/100,-2)),IF(AND(D360="C",E360="Z"),ABS(ROUND(SUM(O$6:O359)*H360/100,-2)),IF(AND(D360="L",E360="Z"),ABS(ROUND(SUM(Q$6:Q359)*H360/100,-2)),IF(AND(D360="O",E360="Z"),ABS(ROUND(SUM(S$6:S359)*H360/100,-2)),IF(AND(D360="V",E360="Z"),ABS(ROUND(SUM(U$6:U359)*H360/100,-2)),IF(E360="X",ABS(ROUND(SUM(I$6:I359)*H360/100,-2)),IF(AND(D360="B",E360="H"),80000,0))))))))))))))</f>
        <v>0</v>
      </c>
      <c r="G360" s="148"/>
      <c r="H360" s="149">
        <f>IF(AND(E359="S"),H358,H359)</f>
        <v>5</v>
      </c>
      <c r="I360" s="144">
        <f>IF(AND($D360="S",$E360="H"),-$F360,IF(AND($D360="S",$E360="T"),$F360,0))</f>
        <v>0</v>
      </c>
      <c r="J360" s="150">
        <f>IF(AND($D360="S",OR($E360="Ü",$E360="T",$E360="A",$E360="D")),-$F360,IF(AND($G360="S",$E360="Ü"),$F360,IF(E360="S",$F360,IF(AND(D360="S",E360="H"),$F360*(100-H360)/100,IF(E360="X",-F360,0)))))</f>
        <v>0</v>
      </c>
      <c r="K360" s="151">
        <f>IF(AND($D360="G",$E360="H"),-$F360,IF(AND($D360="G",$E360="T"),$F360,0))</f>
        <v>0</v>
      </c>
      <c r="L360" s="152">
        <f>IF(AND($D360="G",$E360="H"),$F360,IF(AND($D360="G",NOT($E360="H")),-$F360,IF($G360="G",$F360,IF(AND($E360="B",NOT($D360="G")),$F360/($G$1-1),IF($E360="X",$F360*X360,0)))))</f>
        <v>0</v>
      </c>
      <c r="M360" s="153">
        <f>IF(AND($D360="R",$E360="H"),-$F360,IF(AND($D360="R",$E360="T"),$F360,0))</f>
        <v>0</v>
      </c>
      <c r="N360" s="152">
        <f>IF(AND($D360="R",$E360="H"),$F360,IF(AND($D360="R",NOT($E360="H")),-$F360,IF($G360="R",$F360,IF(AND($E360="B",NOT($D360="R")),$F360/($G$1-1),IF($E360="X",$F360*Y360,0)))))</f>
        <v>0</v>
      </c>
      <c r="O360" s="153">
        <f>IF(AND($D360="C",$E360="H"),-$F360,IF(AND($D360="C",$E360="T"),$F360,0))</f>
        <v>0</v>
      </c>
      <c r="P360" s="152">
        <f>IF($G$1&lt;3,0,IF(AND($D360="C",$E360="H"),$F360,IF(AND($D360="C",NOT($E360="H")),-$F360,IF($G360="C",$F360,IF(AND($E360="B",NOT($D360="C")),$F360/($G$1-1),IF($E360="X",$F360*Z360,0))))))</f>
        <v>0</v>
      </c>
      <c r="Q360" s="153">
        <f>IF(AND($D360="L",$E360="H"),-$F360,IF(AND($D360="L",$E360="T"),$F360,0))</f>
        <v>0</v>
      </c>
      <c r="R360" s="152">
        <f>IF($G$1&lt;4,0,IF(AND($D360="L",$E360="H"),$F360,IF(AND($D360="L",NOT($E360="H")),-$F360,IF($G360="L",$F360,IF(AND($E360="B",NOT($D360="L")),$F360/($G$1-1),IF($E360="X",$F360*AA360,0))))))</f>
        <v>0</v>
      </c>
      <c r="S360" s="153">
        <f>IF(AND($D360="O",$E360="H"),-$F360,IF(AND($D360="O",$E360="T"),$F360,0))</f>
        <v>0</v>
      </c>
      <c r="T360" s="152">
        <f>IF($G$1&lt;5,0,IF(AND($D360="O",$E360="H"),$F360,IF(AND($D360="O",NOT($E360="H")),-$F360,IF($G360="O",$F360,IF(AND($E360="B",NOT($D360="O")),$F360/($G$1-1),IF($E360="X",$F360*AB360,0))))))</f>
        <v>0</v>
      </c>
      <c r="U360" s="153">
        <f>IF(AND($D360="V",$E360="H"),-$F360,IF(AND($D360="V",$E360="T"),$F360,0))</f>
        <v>0</v>
      </c>
      <c r="V360" s="152">
        <f>IF($G$1&lt;6,0,IF(AND($D360="V",$E360="H"),$F360,IF(AND($D360="V",NOT($E360="H")),-$F360,IF($G360="V",$F360,IF(AND($E360="B",NOT($D360="V")),$F360/($G$1-1),IF($E360="X",($F360*AC360)-#REF!,0))))))</f>
        <v>0</v>
      </c>
      <c r="W360" s="154">
        <f>IF(AND(D360="S",E360="H"),1,IF(AND(D360="B",E360="H"),2,IF(AND(D360="G",E360="A"),3,IF(AND(D360="G",E360="D"),4,IF(AND(D360="R",E360="A"),5,IF(AND(D360="R",E360="D"),6,IF(AND(D360="C",E360="A"),7,IF(AND(D360="C",E360="D"),8,IF(AND(D360="L",E360="A"),9,IF(AND(D360="L",E360="D"),10,IF(AND(D360="O",E360="A"),11,IF(AND(D360="O",E360="D"),12,IF(AND(D360="V",E360="A"),13,IF(AND(D360="V",E360="D"),14,0))))))))))))))</f>
        <v>0</v>
      </c>
      <c r="X360" s="155">
        <f>IF(NOT(SUMIF($W$6:$W360,1,$I$6:$I360)=0),(SUMIF($W$6:$W360,3,$F$6:$F360)-SUMIF($AE$6:$AE360,3,$F$6:$F360))/ABS(SUMIF($W$6:$W360,1,$I$6:$I360)),0)</f>
        <v>0</v>
      </c>
      <c r="Y360" s="155">
        <f>IF(NOT(SUMIF($W$6:$W360,1,$I$6:$I360)=0),(SUMIF($W$6:$W360,5,$F$6:$F360)-SUMIF($AE$6:$AE360,5,$F$6:$F360))/ABS(SUMIF($W$6:$W360,1,$I$6:$I360)),0)</f>
        <v>0</v>
      </c>
      <c r="Z360" s="155">
        <f>IF(NOT(SUMIF($W$6:$W360,1,$I$6:$I360)=0),(SUMIF($W$6:$W360,7,$F$6:$F360)-SUMIF($AE$6:$AE360,7,$F$6:$F360))/ABS(SUMIF($W$6:$W360,1,$I$6:$I360)),0)</f>
        <v>0</v>
      </c>
      <c r="AA360" s="155">
        <f>IF(NOT(SUMIF($W$6:$W360,1,$I$6:$I360)=0),(SUMIF($W$6:$W360,9,$F$6:$F360)-SUMIF($AE$6:$AE360,9,$F$6:$F360))/ABS(SUMIF($W$6:$W360,1,$I$6:$I360)),0)</f>
        <v>0</v>
      </c>
      <c r="AB360" s="155">
        <f>IF(NOT(SUMIF($W$6:$W360,1,$I$6:$I360)=0),(SUMIF($W$6:$W360,11,$F$6:$F360)-SUMIF($AE$6:$AE360,11,$F$6:$F360))/ABS(SUMIF($W$6:$W360,1,$I$6:$I360)),0)</f>
        <v>0</v>
      </c>
      <c r="AC360" s="155">
        <f>IF(NOT(SUMIF($W$6:$W360,1,$I$6:$I360)=0),(SUMIF($W$6:$W360,13,$F$6:$F360)-SUMIF($AE$6:$AE360,13,$F$6:$F360))/ABS(SUMIF($W$6:$W360,1,$I$6:$I360)),0)</f>
        <v>0</v>
      </c>
      <c r="AD360" s="155">
        <f>IF(SUM($W$6:$W360)+SUM($AE$6:$AE360)=0,0,1-X360-Y360-Z360-AA360-AB360-AC360)</f>
        <v>0</v>
      </c>
      <c r="AE360" s="156">
        <f>IF(AND($D360="S",$E360="T"),1,IF(AND($D360="B",$E360="A"),2,IF(AND($G360="G",$E360="A"),3,IF(AND($G360="G",$E360="D"),4,IF(AND($G360="R",$E360="A"),5,IF(AND($G360="R",$E360="D"),6,IF(AND($G360="C",$E360="A"),7,IF(AND($G360="C",$E360="D"),8,IF(AND($G360="L",$E360="A"),9,IF(AND($G360="L",$E360="D"),10,IF(AND($G360="O",$E360="A"),11,IF(AND($G360="O",$E360="D"),12,IF(AND($G360="V",$E360="A"),13,IF(AND($G360="V",$E360="D"),14,IF(AND($E360="A",$G360="B"),15,0)))))))))))))))</f>
        <v>0</v>
      </c>
      <c r="AF360" s="157">
        <f>IF(AND(D360="B",E360="H"),A360,IF(AND(G360="B",OR(E360="A",E360="D")),A360,0))</f>
        <v>0</v>
      </c>
    </row>
    <row r="361" ht="12.7" customHeight="1">
      <c r="A361" s="143">
        <f>IF($E361="H",-$F361,IF($E361="T",$F361,IF(AND($E361="A",$G361="B"),$F361,IF(AND(E361="D",G361="B"),F361*0.8,0))))</f>
        <v>0</v>
      </c>
      <c r="B361" s="144">
        <f>$B360-$A361</f>
        <v>0</v>
      </c>
      <c r="C361" s="144">
        <f>IF(OR($E361="Z",AND($E361="H",$D361="B")),$F361,IF(AND($D361="B",$E361="Ü"),-$F361,IF($E361="X",$F361*$AD361,IF(AND(E361="D",G361="B"),F361*0.2,IF(AND(D361="S",E361="H"),$F361*H361/100,0)))))</f>
        <v>0</v>
      </c>
      <c r="D361" s="145"/>
      <c r="E361" s="146"/>
      <c r="F361" s="147">
        <f>IF(AND(D361="G",E361="S"),ROUND(SUM($L$6:$L360)*H361/100,-2),IF(AND(D361="R",E361="S"),ROUND(SUM(N$6:N360)*H361/100,-2),IF(AND(D361="C",E361="S"),ROUND(SUM(P$6:P360)*H361/100,-2),IF(AND(D361="L",E361="S"),ROUND(SUM(R$6:R360)*H361/100,-2),IF(AND(D361="O",E361="S"),ROUND(SUM(T$6:T360)*H361/100,-2),IF(AND(D361="V",E361="S"),ROUND(SUM(V$6:V360)*H361/100,-2),IF(AND(D361="G",E361="Z"),ABS(ROUND(SUM(K$6:K360)*H361/100,-2)),IF(AND(D361="R",E361="Z"),ABS(ROUND(SUM(M$6:M360)*H361/100,-2)),IF(AND(D361="C",E361="Z"),ABS(ROUND(SUM(O$6:O360)*H361/100,-2)),IF(AND(D361="L",E361="Z"),ABS(ROUND(SUM(Q$6:Q360)*H361/100,-2)),IF(AND(D361="O",E361="Z"),ABS(ROUND(SUM(S$6:S360)*H361/100,-2)),IF(AND(D361="V",E361="Z"),ABS(ROUND(SUM(U$6:U360)*H361/100,-2)),IF(E361="X",ABS(ROUND(SUM(I$6:I360)*H361/100,-2)),IF(AND(D361="B",E361="H"),80000,0))))))))))))))</f>
        <v>0</v>
      </c>
      <c r="G361" s="148"/>
      <c r="H361" s="149">
        <f>IF(AND(E360="S"),H359,H360)</f>
        <v>5</v>
      </c>
      <c r="I361" s="144">
        <f>IF(AND($D361="S",$E361="H"),-$F361,IF(AND($D361="S",$E361="T"),$F361,0))</f>
        <v>0</v>
      </c>
      <c r="J361" s="150">
        <f>IF(AND($D361="S",OR($E361="Ü",$E361="T",$E361="A",$E361="D")),-$F361,IF(AND($G361="S",$E361="Ü"),$F361,IF(E361="S",$F361,IF(AND(D361="S",E361="H"),$F361*(100-H361)/100,IF(E361="X",-F361,0)))))</f>
        <v>0</v>
      </c>
      <c r="K361" s="151">
        <f>IF(AND($D361="G",$E361="H"),-$F361,IF(AND($D361="G",$E361="T"),$F361,0))</f>
        <v>0</v>
      </c>
      <c r="L361" s="152">
        <f>IF(AND($D361="G",$E361="H"),$F361,IF(AND($D361="G",NOT($E361="H")),-$F361,IF($G361="G",$F361,IF(AND($E361="B",NOT($D361="G")),$F361/($G$1-1),IF($E361="X",$F361*X361,0)))))</f>
        <v>0</v>
      </c>
      <c r="M361" s="153">
        <f>IF(AND($D361="R",$E361="H"),-$F361,IF(AND($D361="R",$E361="T"),$F361,0))</f>
        <v>0</v>
      </c>
      <c r="N361" s="152">
        <f>IF(AND($D361="R",$E361="H"),$F361,IF(AND($D361="R",NOT($E361="H")),-$F361,IF($G361="R",$F361,IF(AND($E361="B",NOT($D361="R")),$F361/($G$1-1),IF($E361="X",$F361*Y361,0)))))</f>
        <v>0</v>
      </c>
      <c r="O361" s="153">
        <f>IF(AND($D361="C",$E361="H"),-$F361,IF(AND($D361="C",$E361="T"),$F361,0))</f>
        <v>0</v>
      </c>
      <c r="P361" s="152">
        <f>IF($G$1&lt;3,0,IF(AND($D361="C",$E361="H"),$F361,IF(AND($D361="C",NOT($E361="H")),-$F361,IF($G361="C",$F361,IF(AND($E361="B",NOT($D361="C")),$F361/($G$1-1),IF($E361="X",$F361*Z361,0))))))</f>
        <v>0</v>
      </c>
      <c r="Q361" s="153">
        <f>IF(AND($D361="L",$E361="H"),-$F361,IF(AND($D361="L",$E361="T"),$F361,0))</f>
        <v>0</v>
      </c>
      <c r="R361" s="152">
        <f>IF($G$1&lt;4,0,IF(AND($D361="L",$E361="H"),$F361,IF(AND($D361="L",NOT($E361="H")),-$F361,IF($G361="L",$F361,IF(AND($E361="B",NOT($D361="L")),$F361/($G$1-1),IF($E361="X",$F361*AA361,0))))))</f>
        <v>0</v>
      </c>
      <c r="S361" s="153">
        <f>IF(AND($D361="O",$E361="H"),-$F361,IF(AND($D361="O",$E361="T"),$F361,0))</f>
        <v>0</v>
      </c>
      <c r="T361" s="152">
        <f>IF($G$1&lt;5,0,IF(AND($D361="O",$E361="H"),$F361,IF(AND($D361="O",NOT($E361="H")),-$F361,IF($G361="O",$F361,IF(AND($E361="B",NOT($D361="O")),$F361/($G$1-1),IF($E361="X",$F361*AB361,0))))))</f>
        <v>0</v>
      </c>
      <c r="U361" s="153">
        <f>IF(AND($D361="V",$E361="H"),-$F361,IF(AND($D361="V",$E361="T"),$F361,0))</f>
        <v>0</v>
      </c>
      <c r="V361" s="152">
        <f>IF($G$1&lt;6,0,IF(AND($D361="V",$E361="H"),$F361,IF(AND($D361="V",NOT($E361="H")),-$F361,IF($G361="V",$F361,IF(AND($E361="B",NOT($D361="V")),$F361/($G$1-1),IF($E361="X",($F361*AC361)-#REF!,0))))))</f>
        <v>0</v>
      </c>
      <c r="W361" s="158">
        <f>IF(AND(D361="S",E361="H"),1,IF(AND(D361="B",E361="H"),2,IF(AND(D361="G",E361="A"),3,IF(AND(D361="G",E361="D"),4,IF(AND(D361="R",E361="A"),5,IF(AND(D361="R",E361="D"),6,IF(AND(D361="C",E361="A"),7,IF(AND(D361="C",E361="D"),8,IF(AND(D361="L",E361="A"),9,IF(AND(D361="L",E361="D"),10,IF(AND(D361="O",E361="A"),11,IF(AND(D361="O",E361="D"),12,IF(AND(D361="V",E361="A"),13,IF(AND(D361="V",E361="D"),14,0))))))))))))))</f>
        <v>0</v>
      </c>
      <c r="X361" s="159">
        <f>IF(NOT(SUMIF($W$6:$W361,1,$I$6:$I361)=0),(SUMIF($W$6:$W361,3,$F$6:$F361)-SUMIF($AE$6:$AE361,3,$F$6:$F361))/ABS(SUMIF($W$6:$W361,1,$I$6:$I361)),0)</f>
        <v>0</v>
      </c>
      <c r="Y361" s="159">
        <f>IF(NOT(SUMIF($W$6:$W361,1,$I$6:$I361)=0),(SUMIF($W$6:$W361,5,$F$6:$F361)-SUMIF($AE$6:$AE361,5,$F$6:$F361))/ABS(SUMIF($W$6:$W361,1,$I$6:$I361)),0)</f>
        <v>0</v>
      </c>
      <c r="Z361" s="159">
        <f>IF(NOT(SUMIF($W$6:$W361,1,$I$6:$I361)=0),(SUMIF($W$6:$W361,7,$F$6:$F361)-SUMIF($AE$6:$AE361,7,$F$6:$F361))/ABS(SUMIF($W$6:$W361,1,$I$6:$I361)),0)</f>
        <v>0</v>
      </c>
      <c r="AA361" s="159">
        <f>IF(NOT(SUMIF($W$6:$W361,1,$I$6:$I361)=0),(SUMIF($W$6:$W361,9,$F$6:$F361)-SUMIF($AE$6:$AE361,9,$F$6:$F361))/ABS(SUMIF($W$6:$W361,1,$I$6:$I361)),0)</f>
        <v>0</v>
      </c>
      <c r="AB361" s="159">
        <f>IF(NOT(SUMIF($W$6:$W361,1,$I$6:$I361)=0),(SUMIF($W$6:$W361,11,$F$6:$F361)-SUMIF($AE$6:$AE361,11,$F$6:$F361))/ABS(SUMIF($W$6:$W361,1,$I$6:$I361)),0)</f>
        <v>0</v>
      </c>
      <c r="AC361" s="159">
        <f>IF(NOT(SUMIF($W$6:$W361,1,$I$6:$I361)=0),(SUMIF($W$6:$W361,13,$F$6:$F361)-SUMIF($AE$6:$AE361,13,$F$6:$F361))/ABS(SUMIF($W$6:$W361,1,$I$6:$I361)),0)</f>
        <v>0</v>
      </c>
      <c r="AD361" s="159">
        <f>IF(SUM($W$6:$W361)+SUM($AE$6:$AE361)=0,0,1-X361-Y361-Z361-AA361-AB361-AC361)</f>
        <v>0</v>
      </c>
      <c r="AE361" s="160">
        <f>IF(AND($D361="S",$E361="T"),1,IF(AND($D361="B",$E361="A"),2,IF(AND($G361="G",$E361="A"),3,IF(AND($G361="G",$E361="D"),4,IF(AND($G361="R",$E361="A"),5,IF(AND($G361="R",$E361="D"),6,IF(AND($G361="C",$E361="A"),7,IF(AND($G361="C",$E361="D"),8,IF(AND($G361="L",$E361="A"),9,IF(AND($G361="L",$E361="D"),10,IF(AND($G361="O",$E361="A"),11,IF(AND($G361="O",$E361="D"),12,IF(AND($G361="V",$E361="A"),13,IF(AND($G361="V",$E361="D"),14,IF(AND($E361="A",$G361="B"),15,0)))))))))))))))</f>
        <v>0</v>
      </c>
      <c r="AF361" s="161">
        <f>IF(AND(D361="B",E361="H"),A361,IF(AND(G361="B",OR(E361="A",E361="D")),A361,0))</f>
        <v>0</v>
      </c>
    </row>
    <row r="362" ht="12.7" customHeight="1">
      <c r="A362" s="143">
        <f>IF($E362="H",-$F362,IF($E362="T",$F362,IF(AND($E362="A",$G362="B"),$F362,IF(AND(E362="D",G362="B"),F362*0.8,0))))</f>
        <v>0</v>
      </c>
      <c r="B362" s="144">
        <f>$B361-$A362</f>
        <v>0</v>
      </c>
      <c r="C362" s="144">
        <f>IF(OR($E362="Z",AND($E362="H",$D362="B")),$F362,IF(AND($D362="B",$E362="Ü"),-$F362,IF($E362="X",$F362*$AD362,IF(AND(E362="D",G362="B"),F362*0.2,IF(AND(D362="S",E362="H"),$F362*H362/100,0)))))</f>
        <v>0</v>
      </c>
      <c r="D362" s="145"/>
      <c r="E362" s="146"/>
      <c r="F362" s="147">
        <f>IF(AND(D362="G",E362="S"),ROUND(SUM($L$6:$L361)*H362/100,-2),IF(AND(D362="R",E362="S"),ROUND(SUM(N$6:N361)*H362/100,-2),IF(AND(D362="C",E362="S"),ROUND(SUM(P$6:P361)*H362/100,-2),IF(AND(D362="L",E362="S"),ROUND(SUM(R$6:R361)*H362/100,-2),IF(AND(D362="O",E362="S"),ROUND(SUM(T$6:T361)*H362/100,-2),IF(AND(D362="V",E362="S"),ROUND(SUM(V$6:V361)*H362/100,-2),IF(AND(D362="G",E362="Z"),ABS(ROUND(SUM(K$6:K361)*H362/100,-2)),IF(AND(D362="R",E362="Z"),ABS(ROUND(SUM(M$6:M361)*H362/100,-2)),IF(AND(D362="C",E362="Z"),ABS(ROUND(SUM(O$6:O361)*H362/100,-2)),IF(AND(D362="L",E362="Z"),ABS(ROUND(SUM(Q$6:Q361)*H362/100,-2)),IF(AND(D362="O",E362="Z"),ABS(ROUND(SUM(S$6:S361)*H362/100,-2)),IF(AND(D362="V",E362="Z"),ABS(ROUND(SUM(U$6:U361)*H362/100,-2)),IF(E362="X",ABS(ROUND(SUM(I$6:I361)*H362/100,-2)),IF(AND(D362="B",E362="H"),80000,0))))))))))))))</f>
        <v>0</v>
      </c>
      <c r="G362" s="148"/>
      <c r="H362" s="149">
        <f>IF(AND(E361="S"),H360,H361)</f>
        <v>5</v>
      </c>
      <c r="I362" s="144">
        <f>IF(AND($D362="S",$E362="H"),-$F362,IF(AND($D362="S",$E362="T"),$F362,0))</f>
        <v>0</v>
      </c>
      <c r="J362" s="150">
        <f>IF(AND($D362="S",OR($E362="Ü",$E362="T",$E362="A",$E362="D")),-$F362,IF(AND($G362="S",$E362="Ü"),$F362,IF(E362="S",$F362,IF(AND(D362="S",E362="H"),$F362*(100-H362)/100,IF(E362="X",-F362,0)))))</f>
        <v>0</v>
      </c>
      <c r="K362" s="151">
        <f>IF(AND($D362="G",$E362="H"),-$F362,IF(AND($D362="G",$E362="T"),$F362,0))</f>
        <v>0</v>
      </c>
      <c r="L362" s="152">
        <f>IF(AND($D362="G",$E362="H"),$F362,IF(AND($D362="G",NOT($E362="H")),-$F362,IF($G362="G",$F362,IF(AND($E362="B",NOT($D362="G")),$F362/($G$1-1),IF($E362="X",$F362*X362,0)))))</f>
        <v>0</v>
      </c>
      <c r="M362" s="153">
        <f>IF(AND($D362="R",$E362="H"),-$F362,IF(AND($D362="R",$E362="T"),$F362,0))</f>
        <v>0</v>
      </c>
      <c r="N362" s="152">
        <f>IF(AND($D362="R",$E362="H"),$F362,IF(AND($D362="R",NOT($E362="H")),-$F362,IF($G362="R",$F362,IF(AND($E362="B",NOT($D362="R")),$F362/($G$1-1),IF($E362="X",$F362*Y362,0)))))</f>
        <v>0</v>
      </c>
      <c r="O362" s="153">
        <f>IF(AND($D362="C",$E362="H"),-$F362,IF(AND($D362="C",$E362="T"),$F362,0))</f>
        <v>0</v>
      </c>
      <c r="P362" s="152">
        <f>IF($G$1&lt;3,0,IF(AND($D362="C",$E362="H"),$F362,IF(AND($D362="C",NOT($E362="H")),-$F362,IF($G362="C",$F362,IF(AND($E362="B",NOT($D362="C")),$F362/($G$1-1),IF($E362="X",$F362*Z362,0))))))</f>
        <v>0</v>
      </c>
      <c r="Q362" s="153">
        <f>IF(AND($D362="L",$E362="H"),-$F362,IF(AND($D362="L",$E362="T"),$F362,0))</f>
        <v>0</v>
      </c>
      <c r="R362" s="152">
        <f>IF($G$1&lt;4,0,IF(AND($D362="L",$E362="H"),$F362,IF(AND($D362="L",NOT($E362="H")),-$F362,IF($G362="L",$F362,IF(AND($E362="B",NOT($D362="L")),$F362/($G$1-1),IF($E362="X",$F362*AA362,0))))))</f>
        <v>0</v>
      </c>
      <c r="S362" s="153">
        <f>IF(AND($D362="O",$E362="H"),-$F362,IF(AND($D362="O",$E362="T"),$F362,0))</f>
        <v>0</v>
      </c>
      <c r="T362" s="152">
        <f>IF($G$1&lt;5,0,IF(AND($D362="O",$E362="H"),$F362,IF(AND($D362="O",NOT($E362="H")),-$F362,IF($G362="O",$F362,IF(AND($E362="B",NOT($D362="O")),$F362/($G$1-1),IF($E362="X",$F362*AB362,0))))))</f>
        <v>0</v>
      </c>
      <c r="U362" s="153">
        <f>IF(AND($D362="V",$E362="H"),-$F362,IF(AND($D362="V",$E362="T"),$F362,0))</f>
        <v>0</v>
      </c>
      <c r="V362" s="152">
        <f>IF($G$1&lt;6,0,IF(AND($D362="V",$E362="H"),$F362,IF(AND($D362="V",NOT($E362="H")),-$F362,IF($G362="V",$F362,IF(AND($E362="B",NOT($D362="V")),$F362/($G$1-1),IF($E362="X",($F362*AC362)-#REF!,0))))))</f>
        <v>0</v>
      </c>
      <c r="W362" s="154">
        <f>IF(AND(D362="S",E362="H"),1,IF(AND(D362="B",E362="H"),2,IF(AND(D362="G",E362="A"),3,IF(AND(D362="G",E362="D"),4,IF(AND(D362="R",E362="A"),5,IF(AND(D362="R",E362="D"),6,IF(AND(D362="C",E362="A"),7,IF(AND(D362="C",E362="D"),8,IF(AND(D362="L",E362="A"),9,IF(AND(D362="L",E362="D"),10,IF(AND(D362="O",E362="A"),11,IF(AND(D362="O",E362="D"),12,IF(AND(D362="V",E362="A"),13,IF(AND(D362="V",E362="D"),14,0))))))))))))))</f>
        <v>0</v>
      </c>
      <c r="X362" s="155">
        <f>IF(NOT(SUMIF($W$6:$W362,1,$I$6:$I362)=0),(SUMIF($W$6:$W362,3,$F$6:$F362)-SUMIF($AE$6:$AE362,3,$F$6:$F362))/ABS(SUMIF($W$6:$W362,1,$I$6:$I362)),0)</f>
        <v>0</v>
      </c>
      <c r="Y362" s="155">
        <f>IF(NOT(SUMIF($W$6:$W362,1,$I$6:$I362)=0),(SUMIF($W$6:$W362,5,$F$6:$F362)-SUMIF($AE$6:$AE362,5,$F$6:$F362))/ABS(SUMIF($W$6:$W362,1,$I$6:$I362)),0)</f>
        <v>0</v>
      </c>
      <c r="Z362" s="155">
        <f>IF(NOT(SUMIF($W$6:$W362,1,$I$6:$I362)=0),(SUMIF($W$6:$W362,7,$F$6:$F362)-SUMIF($AE$6:$AE362,7,$F$6:$F362))/ABS(SUMIF($W$6:$W362,1,$I$6:$I362)),0)</f>
        <v>0</v>
      </c>
      <c r="AA362" s="155">
        <f>IF(NOT(SUMIF($W$6:$W362,1,$I$6:$I362)=0),(SUMIF($W$6:$W362,9,$F$6:$F362)-SUMIF($AE$6:$AE362,9,$F$6:$F362))/ABS(SUMIF($W$6:$W362,1,$I$6:$I362)),0)</f>
        <v>0</v>
      </c>
      <c r="AB362" s="155">
        <f>IF(NOT(SUMIF($W$6:$W362,1,$I$6:$I362)=0),(SUMIF($W$6:$W362,11,$F$6:$F362)-SUMIF($AE$6:$AE362,11,$F$6:$F362))/ABS(SUMIF($W$6:$W362,1,$I$6:$I362)),0)</f>
        <v>0</v>
      </c>
      <c r="AC362" s="155">
        <f>IF(NOT(SUMIF($W$6:$W362,1,$I$6:$I362)=0),(SUMIF($W$6:$W362,13,$F$6:$F362)-SUMIF($AE$6:$AE362,13,$F$6:$F362))/ABS(SUMIF($W$6:$W362,1,$I$6:$I362)),0)</f>
        <v>0</v>
      </c>
      <c r="AD362" s="155">
        <f>IF(SUM($W$6:$W362)+SUM($AE$6:$AE362)=0,0,1-X362-Y362-Z362-AA362-AB362-AC362)</f>
        <v>0</v>
      </c>
      <c r="AE362" s="156">
        <f>IF(AND($D362="S",$E362="T"),1,IF(AND($D362="B",$E362="A"),2,IF(AND($G362="G",$E362="A"),3,IF(AND($G362="G",$E362="D"),4,IF(AND($G362="R",$E362="A"),5,IF(AND($G362="R",$E362="D"),6,IF(AND($G362="C",$E362="A"),7,IF(AND($G362="C",$E362="D"),8,IF(AND($G362="L",$E362="A"),9,IF(AND($G362="L",$E362="D"),10,IF(AND($G362="O",$E362="A"),11,IF(AND($G362="O",$E362="D"),12,IF(AND($G362="V",$E362="A"),13,IF(AND($G362="V",$E362="D"),14,IF(AND($E362="A",$G362="B"),15,0)))))))))))))))</f>
        <v>0</v>
      </c>
      <c r="AF362" s="157">
        <f>IF(AND(D362="B",E362="H"),A362,IF(AND(G362="B",OR(E362="A",E362="D")),A362,0))</f>
        <v>0</v>
      </c>
    </row>
    <row r="363" ht="12.7" customHeight="1">
      <c r="A363" s="143">
        <f>IF($E363="H",-$F363,IF($E363="T",$F363,IF(AND($E363="A",$G363="B"),$F363,IF(AND(E363="D",G363="B"),F363*0.8,0))))</f>
        <v>0</v>
      </c>
      <c r="B363" s="144">
        <f>$B362-$A363</f>
        <v>0</v>
      </c>
      <c r="C363" s="144">
        <f>IF(OR($E363="Z",AND($E363="H",$D363="B")),$F363,IF(AND($D363="B",$E363="Ü"),-$F363,IF($E363="X",$F363*$AD363,IF(AND(E363="D",G363="B"),F363*0.2,IF(AND(D363="S",E363="H"),$F363*H363/100,0)))))</f>
        <v>0</v>
      </c>
      <c r="D363" s="145"/>
      <c r="E363" s="146"/>
      <c r="F363" s="147">
        <f>IF(AND(D363="G",E363="S"),ROUND(SUM($L$6:$L362)*H363/100,-2),IF(AND(D363="R",E363="S"),ROUND(SUM(N$6:N362)*H363/100,-2),IF(AND(D363="C",E363="S"),ROUND(SUM(P$6:P362)*H363/100,-2),IF(AND(D363="L",E363="S"),ROUND(SUM(R$6:R362)*H363/100,-2),IF(AND(D363="O",E363="S"),ROUND(SUM(T$6:T362)*H363/100,-2),IF(AND(D363="V",E363="S"),ROUND(SUM(V$6:V362)*H363/100,-2),IF(AND(D363="G",E363="Z"),ABS(ROUND(SUM(K$6:K362)*H363/100,-2)),IF(AND(D363="R",E363="Z"),ABS(ROUND(SUM(M$6:M362)*H363/100,-2)),IF(AND(D363="C",E363="Z"),ABS(ROUND(SUM(O$6:O362)*H363/100,-2)),IF(AND(D363="L",E363="Z"),ABS(ROUND(SUM(Q$6:Q362)*H363/100,-2)),IF(AND(D363="O",E363="Z"),ABS(ROUND(SUM(S$6:S362)*H363/100,-2)),IF(AND(D363="V",E363="Z"),ABS(ROUND(SUM(U$6:U362)*H363/100,-2)),IF(E363="X",ABS(ROUND(SUM(I$6:I362)*H363/100,-2)),IF(AND(D363="B",E363="H"),80000,0))))))))))))))</f>
        <v>0</v>
      </c>
      <c r="G363" s="148"/>
      <c r="H363" s="149">
        <f>IF(AND(E362="S"),H361,H362)</f>
        <v>5</v>
      </c>
      <c r="I363" s="144">
        <f>IF(AND($D363="S",$E363="H"),-$F363,IF(AND($D363="S",$E363="T"),$F363,0))</f>
        <v>0</v>
      </c>
      <c r="J363" s="150">
        <f>IF(AND($D363="S",OR($E363="Ü",$E363="T",$E363="A",$E363="D")),-$F363,IF(AND($G363="S",$E363="Ü"),$F363,IF(E363="S",$F363,IF(AND(D363="S",E363="H"),$F363*(100-H363)/100,IF(E363="X",-F363,0)))))</f>
        <v>0</v>
      </c>
      <c r="K363" s="151">
        <f>IF(AND($D363="G",$E363="H"),-$F363,IF(AND($D363="G",$E363="T"),$F363,0))</f>
        <v>0</v>
      </c>
      <c r="L363" s="152">
        <f>IF(AND($D363="G",$E363="H"),$F363,IF(AND($D363="G",NOT($E363="H")),-$F363,IF($G363="G",$F363,IF(AND($E363="B",NOT($D363="G")),$F363/($G$1-1),IF($E363="X",$F363*X363,0)))))</f>
        <v>0</v>
      </c>
      <c r="M363" s="153">
        <f>IF(AND($D363="R",$E363="H"),-$F363,IF(AND($D363="R",$E363="T"),$F363,0))</f>
        <v>0</v>
      </c>
      <c r="N363" s="152">
        <f>IF(AND($D363="R",$E363="H"),$F363,IF(AND($D363="R",NOT($E363="H")),-$F363,IF($G363="R",$F363,IF(AND($E363="B",NOT($D363="R")),$F363/($G$1-1),IF($E363="X",$F363*Y363,0)))))</f>
        <v>0</v>
      </c>
      <c r="O363" s="153">
        <f>IF(AND($D363="C",$E363="H"),-$F363,IF(AND($D363="C",$E363="T"),$F363,0))</f>
        <v>0</v>
      </c>
      <c r="P363" s="152">
        <f>IF($G$1&lt;3,0,IF(AND($D363="C",$E363="H"),$F363,IF(AND($D363="C",NOT($E363="H")),-$F363,IF($G363="C",$F363,IF(AND($E363="B",NOT($D363="C")),$F363/($G$1-1),IF($E363="X",$F363*Z363,0))))))</f>
        <v>0</v>
      </c>
      <c r="Q363" s="153">
        <f>IF(AND($D363="L",$E363="H"),-$F363,IF(AND($D363="L",$E363="T"),$F363,0))</f>
        <v>0</v>
      </c>
      <c r="R363" s="152">
        <f>IF($G$1&lt;4,0,IF(AND($D363="L",$E363="H"),$F363,IF(AND($D363="L",NOT($E363="H")),-$F363,IF($G363="L",$F363,IF(AND($E363="B",NOT($D363="L")),$F363/($G$1-1),IF($E363="X",$F363*AA363,0))))))</f>
        <v>0</v>
      </c>
      <c r="S363" s="153">
        <f>IF(AND($D363="O",$E363="H"),-$F363,IF(AND($D363="O",$E363="T"),$F363,0))</f>
        <v>0</v>
      </c>
      <c r="T363" s="152">
        <f>IF($G$1&lt;5,0,IF(AND($D363="O",$E363="H"),$F363,IF(AND($D363="O",NOT($E363="H")),-$F363,IF($G363="O",$F363,IF(AND($E363="B",NOT($D363="O")),$F363/($G$1-1),IF($E363="X",$F363*AB363,0))))))</f>
        <v>0</v>
      </c>
      <c r="U363" s="153">
        <f>IF(AND($D363="V",$E363="H"),-$F363,IF(AND($D363="V",$E363="T"),$F363,0))</f>
        <v>0</v>
      </c>
      <c r="V363" s="152">
        <f>IF($G$1&lt;6,0,IF(AND($D363="V",$E363="H"),$F363,IF(AND($D363="V",NOT($E363="H")),-$F363,IF($G363="V",$F363,IF(AND($E363="B",NOT($D363="V")),$F363/($G$1-1),IF($E363="X",($F363*AC363)-#REF!,0))))))</f>
        <v>0</v>
      </c>
      <c r="W363" s="158">
        <f>IF(AND(D363="S",E363="H"),1,IF(AND(D363="B",E363="H"),2,IF(AND(D363="G",E363="A"),3,IF(AND(D363="G",E363="D"),4,IF(AND(D363="R",E363="A"),5,IF(AND(D363="R",E363="D"),6,IF(AND(D363="C",E363="A"),7,IF(AND(D363="C",E363="D"),8,IF(AND(D363="L",E363="A"),9,IF(AND(D363="L",E363="D"),10,IF(AND(D363="O",E363="A"),11,IF(AND(D363="O",E363="D"),12,IF(AND(D363="V",E363="A"),13,IF(AND(D363="V",E363="D"),14,0))))))))))))))</f>
        <v>0</v>
      </c>
      <c r="X363" s="159">
        <f>IF(NOT(SUMIF($W$6:$W363,1,$I$6:$I363)=0),(SUMIF($W$6:$W363,3,$F$6:$F363)-SUMIF($AE$6:$AE363,3,$F$6:$F363))/ABS(SUMIF($W$6:$W363,1,$I$6:$I363)),0)</f>
        <v>0</v>
      </c>
      <c r="Y363" s="159">
        <f>IF(NOT(SUMIF($W$6:$W363,1,$I$6:$I363)=0),(SUMIF($W$6:$W363,5,$F$6:$F363)-SUMIF($AE$6:$AE363,5,$F$6:$F363))/ABS(SUMIF($W$6:$W363,1,$I$6:$I363)),0)</f>
        <v>0</v>
      </c>
      <c r="Z363" s="159">
        <f>IF(NOT(SUMIF($W$6:$W363,1,$I$6:$I363)=0),(SUMIF($W$6:$W363,7,$F$6:$F363)-SUMIF($AE$6:$AE363,7,$F$6:$F363))/ABS(SUMIF($W$6:$W363,1,$I$6:$I363)),0)</f>
        <v>0</v>
      </c>
      <c r="AA363" s="159">
        <f>IF(NOT(SUMIF($W$6:$W363,1,$I$6:$I363)=0),(SUMIF($W$6:$W363,9,$F$6:$F363)-SUMIF($AE$6:$AE363,9,$F$6:$F363))/ABS(SUMIF($W$6:$W363,1,$I$6:$I363)),0)</f>
        <v>0</v>
      </c>
      <c r="AB363" s="159">
        <f>IF(NOT(SUMIF($W$6:$W363,1,$I$6:$I363)=0),(SUMIF($W$6:$W363,11,$F$6:$F363)-SUMIF($AE$6:$AE363,11,$F$6:$F363))/ABS(SUMIF($W$6:$W363,1,$I$6:$I363)),0)</f>
        <v>0</v>
      </c>
      <c r="AC363" s="159">
        <f>IF(NOT(SUMIF($W$6:$W363,1,$I$6:$I363)=0),(SUMIF($W$6:$W363,13,$F$6:$F363)-SUMIF($AE$6:$AE363,13,$F$6:$F363))/ABS(SUMIF($W$6:$W363,1,$I$6:$I363)),0)</f>
        <v>0</v>
      </c>
      <c r="AD363" s="159">
        <f>IF(SUM($W$6:$W363)+SUM($AE$6:$AE363)=0,0,1-X363-Y363-Z363-AA363-AB363-AC363)</f>
        <v>0</v>
      </c>
      <c r="AE363" s="160">
        <f>IF(AND($D363="S",$E363="T"),1,IF(AND($D363="B",$E363="A"),2,IF(AND($G363="G",$E363="A"),3,IF(AND($G363="G",$E363="D"),4,IF(AND($G363="R",$E363="A"),5,IF(AND($G363="R",$E363="D"),6,IF(AND($G363="C",$E363="A"),7,IF(AND($G363="C",$E363="D"),8,IF(AND($G363="L",$E363="A"),9,IF(AND($G363="L",$E363="D"),10,IF(AND($G363="O",$E363="A"),11,IF(AND($G363="O",$E363="D"),12,IF(AND($G363="V",$E363="A"),13,IF(AND($G363="V",$E363="D"),14,IF(AND($E363="A",$G363="B"),15,0)))))))))))))))</f>
        <v>0</v>
      </c>
      <c r="AF363" s="161">
        <f>IF(AND(D363="B",E363="H"),A363,IF(AND(G363="B",OR(E363="A",E363="D")),A363,0))</f>
        <v>0</v>
      </c>
    </row>
    <row r="364" ht="12.7" customHeight="1">
      <c r="A364" s="143">
        <f>IF($E364="H",-$F364,IF($E364="T",$F364,IF(AND($E364="A",$G364="B"),$F364,IF(AND(E364="D",G364="B"),F364*0.8,0))))</f>
        <v>0</v>
      </c>
      <c r="B364" s="144">
        <f>$B363-$A364</f>
        <v>0</v>
      </c>
      <c r="C364" s="144">
        <f>IF(OR($E364="Z",AND($E364="H",$D364="B")),$F364,IF(AND($D364="B",$E364="Ü"),-$F364,IF($E364="X",$F364*$AD364,IF(AND(E364="D",G364="B"),F364*0.2,IF(AND(D364="S",E364="H"),$F364*H364/100,0)))))</f>
        <v>0</v>
      </c>
      <c r="D364" s="145"/>
      <c r="E364" s="146"/>
      <c r="F364" s="147">
        <f>IF(AND(D364="G",E364="S"),ROUND(SUM($L$6:$L363)*H364/100,-2),IF(AND(D364="R",E364="S"),ROUND(SUM(N$6:N363)*H364/100,-2),IF(AND(D364="C",E364="S"),ROUND(SUM(P$6:P363)*H364/100,-2),IF(AND(D364="L",E364="S"),ROUND(SUM(R$6:R363)*H364/100,-2),IF(AND(D364="O",E364="S"),ROUND(SUM(T$6:T363)*H364/100,-2),IF(AND(D364="V",E364="S"),ROUND(SUM(V$6:V363)*H364/100,-2),IF(AND(D364="G",E364="Z"),ABS(ROUND(SUM(K$6:K363)*H364/100,-2)),IF(AND(D364="R",E364="Z"),ABS(ROUND(SUM(M$6:M363)*H364/100,-2)),IF(AND(D364="C",E364="Z"),ABS(ROUND(SUM(O$6:O363)*H364/100,-2)),IF(AND(D364="L",E364="Z"),ABS(ROUND(SUM(Q$6:Q363)*H364/100,-2)),IF(AND(D364="O",E364="Z"),ABS(ROUND(SUM(S$6:S363)*H364/100,-2)),IF(AND(D364="V",E364="Z"),ABS(ROUND(SUM(U$6:U363)*H364/100,-2)),IF(E364="X",ABS(ROUND(SUM(I$6:I363)*H364/100,-2)),IF(AND(D364="B",E364="H"),80000,0))))))))))))))</f>
        <v>0</v>
      </c>
      <c r="G364" s="148"/>
      <c r="H364" s="149">
        <f>IF(AND(E363="S"),H362,H363)</f>
        <v>5</v>
      </c>
      <c r="I364" s="144">
        <f>IF(AND($D364="S",$E364="H"),-$F364,IF(AND($D364="S",$E364="T"),$F364,0))</f>
        <v>0</v>
      </c>
      <c r="J364" s="150">
        <f>IF(AND($D364="S",OR($E364="Ü",$E364="T",$E364="A",$E364="D")),-$F364,IF(AND($G364="S",$E364="Ü"),$F364,IF(E364="S",$F364,IF(AND(D364="S",E364="H"),$F364*(100-H364)/100,IF(E364="X",-F364,0)))))</f>
        <v>0</v>
      </c>
      <c r="K364" s="151">
        <f>IF(AND($D364="G",$E364="H"),-$F364,IF(AND($D364="G",$E364="T"),$F364,0))</f>
        <v>0</v>
      </c>
      <c r="L364" s="152">
        <f>IF(AND($D364="G",$E364="H"),$F364,IF(AND($D364="G",NOT($E364="H")),-$F364,IF($G364="G",$F364,IF(AND($E364="B",NOT($D364="G")),$F364/($G$1-1),IF($E364="X",$F364*X364,0)))))</f>
        <v>0</v>
      </c>
      <c r="M364" s="153">
        <f>IF(AND($D364="R",$E364="H"),-$F364,IF(AND($D364="R",$E364="T"),$F364,0))</f>
        <v>0</v>
      </c>
      <c r="N364" s="152">
        <f>IF(AND($D364="R",$E364="H"),$F364,IF(AND($D364="R",NOT($E364="H")),-$F364,IF($G364="R",$F364,IF(AND($E364="B",NOT($D364="R")),$F364/($G$1-1),IF($E364="X",$F364*Y364,0)))))</f>
        <v>0</v>
      </c>
      <c r="O364" s="153">
        <f>IF(AND($D364="C",$E364="H"),-$F364,IF(AND($D364="C",$E364="T"),$F364,0))</f>
        <v>0</v>
      </c>
      <c r="P364" s="152">
        <f>IF($G$1&lt;3,0,IF(AND($D364="C",$E364="H"),$F364,IF(AND($D364="C",NOT($E364="H")),-$F364,IF($G364="C",$F364,IF(AND($E364="B",NOT($D364="C")),$F364/($G$1-1),IF($E364="X",$F364*Z364,0))))))</f>
        <v>0</v>
      </c>
      <c r="Q364" s="153">
        <f>IF(AND($D364="L",$E364="H"),-$F364,IF(AND($D364="L",$E364="T"),$F364,0))</f>
        <v>0</v>
      </c>
      <c r="R364" s="152">
        <f>IF($G$1&lt;4,0,IF(AND($D364="L",$E364="H"),$F364,IF(AND($D364="L",NOT($E364="H")),-$F364,IF($G364="L",$F364,IF(AND($E364="B",NOT($D364="L")),$F364/($G$1-1),IF($E364="X",$F364*AA364,0))))))</f>
        <v>0</v>
      </c>
      <c r="S364" s="153">
        <f>IF(AND($D364="O",$E364="H"),-$F364,IF(AND($D364="O",$E364="T"),$F364,0))</f>
        <v>0</v>
      </c>
      <c r="T364" s="152">
        <f>IF($G$1&lt;5,0,IF(AND($D364="O",$E364="H"),$F364,IF(AND($D364="O",NOT($E364="H")),-$F364,IF($G364="O",$F364,IF(AND($E364="B",NOT($D364="O")),$F364/($G$1-1),IF($E364="X",$F364*AB364,0))))))</f>
        <v>0</v>
      </c>
      <c r="U364" s="153">
        <f>IF(AND($D364="V",$E364="H"),-$F364,IF(AND($D364="V",$E364="T"),$F364,0))</f>
        <v>0</v>
      </c>
      <c r="V364" s="152">
        <f>IF($G$1&lt;6,0,IF(AND($D364="V",$E364="H"),$F364,IF(AND($D364="V",NOT($E364="H")),-$F364,IF($G364="V",$F364,IF(AND($E364="B",NOT($D364="V")),$F364/($G$1-1),IF($E364="X",($F364*AC364)-#REF!,0))))))</f>
        <v>0</v>
      </c>
      <c r="W364" s="154">
        <f>IF(AND(D364="S",E364="H"),1,IF(AND(D364="B",E364="H"),2,IF(AND(D364="G",E364="A"),3,IF(AND(D364="G",E364="D"),4,IF(AND(D364="R",E364="A"),5,IF(AND(D364="R",E364="D"),6,IF(AND(D364="C",E364="A"),7,IF(AND(D364="C",E364="D"),8,IF(AND(D364="L",E364="A"),9,IF(AND(D364="L",E364="D"),10,IF(AND(D364="O",E364="A"),11,IF(AND(D364="O",E364="D"),12,IF(AND(D364="V",E364="A"),13,IF(AND(D364="V",E364="D"),14,0))))))))))))))</f>
        <v>0</v>
      </c>
      <c r="X364" s="155">
        <f>IF(NOT(SUMIF($W$6:$W364,1,$I$6:$I364)=0),(SUMIF($W$6:$W364,3,$F$6:$F364)-SUMIF($AE$6:$AE364,3,$F$6:$F364))/ABS(SUMIF($W$6:$W364,1,$I$6:$I364)),0)</f>
        <v>0</v>
      </c>
      <c r="Y364" s="155">
        <f>IF(NOT(SUMIF($W$6:$W364,1,$I$6:$I364)=0),(SUMIF($W$6:$W364,5,$F$6:$F364)-SUMIF($AE$6:$AE364,5,$F$6:$F364))/ABS(SUMIF($W$6:$W364,1,$I$6:$I364)),0)</f>
        <v>0</v>
      </c>
      <c r="Z364" s="155">
        <f>IF(NOT(SUMIF($W$6:$W364,1,$I$6:$I364)=0),(SUMIF($W$6:$W364,7,$F$6:$F364)-SUMIF($AE$6:$AE364,7,$F$6:$F364))/ABS(SUMIF($W$6:$W364,1,$I$6:$I364)),0)</f>
        <v>0</v>
      </c>
      <c r="AA364" s="155">
        <f>IF(NOT(SUMIF($W$6:$W364,1,$I$6:$I364)=0),(SUMIF($W$6:$W364,9,$F$6:$F364)-SUMIF($AE$6:$AE364,9,$F$6:$F364))/ABS(SUMIF($W$6:$W364,1,$I$6:$I364)),0)</f>
        <v>0</v>
      </c>
      <c r="AB364" s="155">
        <f>IF(NOT(SUMIF($W$6:$W364,1,$I$6:$I364)=0),(SUMIF($W$6:$W364,11,$F$6:$F364)-SUMIF($AE$6:$AE364,11,$F$6:$F364))/ABS(SUMIF($W$6:$W364,1,$I$6:$I364)),0)</f>
        <v>0</v>
      </c>
      <c r="AC364" s="155">
        <f>IF(NOT(SUMIF($W$6:$W364,1,$I$6:$I364)=0),(SUMIF($W$6:$W364,13,$F$6:$F364)-SUMIF($AE$6:$AE364,13,$F$6:$F364))/ABS(SUMIF($W$6:$W364,1,$I$6:$I364)),0)</f>
        <v>0</v>
      </c>
      <c r="AD364" s="155">
        <f>IF(SUM($W$6:$W364)+SUM($AE$6:$AE364)=0,0,1-X364-Y364-Z364-AA364-AB364-AC364)</f>
        <v>0</v>
      </c>
      <c r="AE364" s="156">
        <f>IF(AND($D364="S",$E364="T"),1,IF(AND($D364="B",$E364="A"),2,IF(AND($G364="G",$E364="A"),3,IF(AND($G364="G",$E364="D"),4,IF(AND($G364="R",$E364="A"),5,IF(AND($G364="R",$E364="D"),6,IF(AND($G364="C",$E364="A"),7,IF(AND($G364="C",$E364="D"),8,IF(AND($G364="L",$E364="A"),9,IF(AND($G364="L",$E364="D"),10,IF(AND($G364="O",$E364="A"),11,IF(AND($G364="O",$E364="D"),12,IF(AND($G364="V",$E364="A"),13,IF(AND($G364="V",$E364="D"),14,IF(AND($E364="A",$G364="B"),15,0)))))))))))))))</f>
        <v>0</v>
      </c>
      <c r="AF364" s="157">
        <f>IF(AND(D364="B",E364="H"),A364,IF(AND(G364="B",OR(E364="A",E364="D")),A364,0))</f>
        <v>0</v>
      </c>
    </row>
    <row r="365" ht="12.7" customHeight="1">
      <c r="A365" s="143">
        <f>IF($E365="H",-$F365,IF($E365="T",$F365,IF(AND($E365="A",$G365="B"),$F365,IF(AND(E365="D",G365="B"),F365*0.8,0))))</f>
        <v>0</v>
      </c>
      <c r="B365" s="144">
        <f>$B364-$A365</f>
        <v>0</v>
      </c>
      <c r="C365" s="144">
        <f>IF(OR($E365="Z",AND($E365="H",$D365="B")),$F365,IF(AND($D365="B",$E365="Ü"),-$F365,IF($E365="X",$F365*$AD365,IF(AND(E365="D",G365="B"),F365*0.2,IF(AND(D365="S",E365="H"),$F365*H365/100,0)))))</f>
        <v>0</v>
      </c>
      <c r="D365" s="145"/>
      <c r="E365" s="146"/>
      <c r="F365" s="147">
        <f>IF(AND(D365="G",E365="S"),ROUND(SUM($L$6:$L364)*H365/100,-2),IF(AND(D365="R",E365="S"),ROUND(SUM(N$6:N364)*H365/100,-2),IF(AND(D365="C",E365="S"),ROUND(SUM(P$6:P364)*H365/100,-2),IF(AND(D365="L",E365="S"),ROUND(SUM(R$6:R364)*H365/100,-2),IF(AND(D365="O",E365="S"),ROUND(SUM(T$6:T364)*H365/100,-2),IF(AND(D365="V",E365="S"),ROUND(SUM(V$6:V364)*H365/100,-2),IF(AND(D365="G",E365="Z"),ABS(ROUND(SUM(K$6:K364)*H365/100,-2)),IF(AND(D365="R",E365="Z"),ABS(ROUND(SUM(M$6:M364)*H365/100,-2)),IF(AND(D365="C",E365="Z"),ABS(ROUND(SUM(O$6:O364)*H365/100,-2)),IF(AND(D365="L",E365="Z"),ABS(ROUND(SUM(Q$6:Q364)*H365/100,-2)),IF(AND(D365="O",E365="Z"),ABS(ROUND(SUM(S$6:S364)*H365/100,-2)),IF(AND(D365="V",E365="Z"),ABS(ROUND(SUM(U$6:U364)*H365/100,-2)),IF(E365="X",ABS(ROUND(SUM(I$6:I364)*H365/100,-2)),IF(AND(D365="B",E365="H"),80000,0))))))))))))))</f>
        <v>0</v>
      </c>
      <c r="G365" s="148"/>
      <c r="H365" s="149">
        <f>IF(AND(E364="S"),H363,H364)</f>
        <v>5</v>
      </c>
      <c r="I365" s="144">
        <f>IF(AND($D365="S",$E365="H"),-$F365,IF(AND($D365="S",$E365="T"),$F365,0))</f>
        <v>0</v>
      </c>
      <c r="J365" s="150">
        <f>IF(AND($D365="S",OR($E365="Ü",$E365="T",$E365="A",$E365="D")),-$F365,IF(AND($G365="S",$E365="Ü"),$F365,IF(E365="S",$F365,IF(AND(D365="S",E365="H"),$F365*(100-H365)/100,IF(E365="X",-F365,0)))))</f>
        <v>0</v>
      </c>
      <c r="K365" s="151">
        <f>IF(AND($D365="G",$E365="H"),-$F365,IF(AND($D365="G",$E365="T"),$F365,0))</f>
        <v>0</v>
      </c>
      <c r="L365" s="152">
        <f>IF(AND($D365="G",$E365="H"),$F365,IF(AND($D365="G",NOT($E365="H")),-$F365,IF($G365="G",$F365,IF(AND($E365="B",NOT($D365="G")),$F365/($G$1-1),IF($E365="X",$F365*X365,0)))))</f>
        <v>0</v>
      </c>
      <c r="M365" s="153">
        <f>IF(AND($D365="R",$E365="H"),-$F365,IF(AND($D365="R",$E365="T"),$F365,0))</f>
        <v>0</v>
      </c>
      <c r="N365" s="152">
        <f>IF(AND($D365="R",$E365="H"),$F365,IF(AND($D365="R",NOT($E365="H")),-$F365,IF($G365="R",$F365,IF(AND($E365="B",NOT($D365="R")),$F365/($G$1-1),IF($E365="X",$F365*Y365,0)))))</f>
        <v>0</v>
      </c>
      <c r="O365" s="153">
        <f>IF(AND($D365="C",$E365="H"),-$F365,IF(AND($D365="C",$E365="T"),$F365,0))</f>
        <v>0</v>
      </c>
      <c r="P365" s="152">
        <f>IF($G$1&lt;3,0,IF(AND($D365="C",$E365="H"),$F365,IF(AND($D365="C",NOT($E365="H")),-$F365,IF($G365="C",$F365,IF(AND($E365="B",NOT($D365="C")),$F365/($G$1-1),IF($E365="X",$F365*Z365,0))))))</f>
        <v>0</v>
      </c>
      <c r="Q365" s="153">
        <f>IF(AND($D365="L",$E365="H"),-$F365,IF(AND($D365="L",$E365="T"),$F365,0))</f>
        <v>0</v>
      </c>
      <c r="R365" s="152">
        <f>IF($G$1&lt;4,0,IF(AND($D365="L",$E365="H"),$F365,IF(AND($D365="L",NOT($E365="H")),-$F365,IF($G365="L",$F365,IF(AND($E365="B",NOT($D365="L")),$F365/($G$1-1),IF($E365="X",$F365*AA365,0))))))</f>
        <v>0</v>
      </c>
      <c r="S365" s="153">
        <f>IF(AND($D365="O",$E365="H"),-$F365,IF(AND($D365="O",$E365="T"),$F365,0))</f>
        <v>0</v>
      </c>
      <c r="T365" s="152">
        <f>IF($G$1&lt;5,0,IF(AND($D365="O",$E365="H"),$F365,IF(AND($D365="O",NOT($E365="H")),-$F365,IF($G365="O",$F365,IF(AND($E365="B",NOT($D365="O")),$F365/($G$1-1),IF($E365="X",$F365*AB365,0))))))</f>
        <v>0</v>
      </c>
      <c r="U365" s="153">
        <f>IF(AND($D365="V",$E365="H"),-$F365,IF(AND($D365="V",$E365="T"),$F365,0))</f>
        <v>0</v>
      </c>
      <c r="V365" s="152">
        <f>IF($G$1&lt;6,0,IF(AND($D365="V",$E365="H"),$F365,IF(AND($D365="V",NOT($E365="H")),-$F365,IF($G365="V",$F365,IF(AND($E365="B",NOT($D365="V")),$F365/($G$1-1),IF($E365="X",($F365*AC365)-#REF!,0))))))</f>
        <v>0</v>
      </c>
      <c r="W365" s="158">
        <f>IF(AND(D365="S",E365="H"),1,IF(AND(D365="B",E365="H"),2,IF(AND(D365="G",E365="A"),3,IF(AND(D365="G",E365="D"),4,IF(AND(D365="R",E365="A"),5,IF(AND(D365="R",E365="D"),6,IF(AND(D365="C",E365="A"),7,IF(AND(D365="C",E365="D"),8,IF(AND(D365="L",E365="A"),9,IF(AND(D365="L",E365="D"),10,IF(AND(D365="O",E365="A"),11,IF(AND(D365="O",E365="D"),12,IF(AND(D365="V",E365="A"),13,IF(AND(D365="V",E365="D"),14,0))))))))))))))</f>
        <v>0</v>
      </c>
      <c r="X365" s="159">
        <f>IF(NOT(SUMIF($W$6:$W365,1,$I$6:$I365)=0),(SUMIF($W$6:$W365,3,$F$6:$F365)-SUMIF($AE$6:$AE365,3,$F$6:$F365))/ABS(SUMIF($W$6:$W365,1,$I$6:$I365)),0)</f>
        <v>0</v>
      </c>
      <c r="Y365" s="159">
        <f>IF(NOT(SUMIF($W$6:$W365,1,$I$6:$I365)=0),(SUMIF($W$6:$W365,5,$F$6:$F365)-SUMIF($AE$6:$AE365,5,$F$6:$F365))/ABS(SUMIF($W$6:$W365,1,$I$6:$I365)),0)</f>
        <v>0</v>
      </c>
      <c r="Z365" s="159">
        <f>IF(NOT(SUMIF($W$6:$W365,1,$I$6:$I365)=0),(SUMIF($W$6:$W365,7,$F$6:$F365)-SUMIF($AE$6:$AE365,7,$F$6:$F365))/ABS(SUMIF($W$6:$W365,1,$I$6:$I365)),0)</f>
        <v>0</v>
      </c>
      <c r="AA365" s="159">
        <f>IF(NOT(SUMIF($W$6:$W365,1,$I$6:$I365)=0),(SUMIF($W$6:$W365,9,$F$6:$F365)-SUMIF($AE$6:$AE365,9,$F$6:$F365))/ABS(SUMIF($W$6:$W365,1,$I$6:$I365)),0)</f>
        <v>0</v>
      </c>
      <c r="AB365" s="159">
        <f>IF(NOT(SUMIF($W$6:$W365,1,$I$6:$I365)=0),(SUMIF($W$6:$W365,11,$F$6:$F365)-SUMIF($AE$6:$AE365,11,$F$6:$F365))/ABS(SUMIF($W$6:$W365,1,$I$6:$I365)),0)</f>
        <v>0</v>
      </c>
      <c r="AC365" s="159">
        <f>IF(NOT(SUMIF($W$6:$W365,1,$I$6:$I365)=0),(SUMIF($W$6:$W365,13,$F$6:$F365)-SUMIF($AE$6:$AE365,13,$F$6:$F365))/ABS(SUMIF($W$6:$W365,1,$I$6:$I365)),0)</f>
        <v>0</v>
      </c>
      <c r="AD365" s="159">
        <f>IF(SUM($W$6:$W365)+SUM($AE$6:$AE365)=0,0,1-X365-Y365-Z365-AA365-AB365-AC365)</f>
        <v>0</v>
      </c>
      <c r="AE365" s="160">
        <f>IF(AND($D365="S",$E365="T"),1,IF(AND($D365="B",$E365="A"),2,IF(AND($G365="G",$E365="A"),3,IF(AND($G365="G",$E365="D"),4,IF(AND($G365="R",$E365="A"),5,IF(AND($G365="R",$E365="D"),6,IF(AND($G365="C",$E365="A"),7,IF(AND($G365="C",$E365="D"),8,IF(AND($G365="L",$E365="A"),9,IF(AND($G365="L",$E365="D"),10,IF(AND($G365="O",$E365="A"),11,IF(AND($G365="O",$E365="D"),12,IF(AND($G365="V",$E365="A"),13,IF(AND($G365="V",$E365="D"),14,IF(AND($E365="A",$G365="B"),15,0)))))))))))))))</f>
        <v>0</v>
      </c>
      <c r="AF365" s="161">
        <f>IF(AND(D365="B",E365="H"),A365,IF(AND(G365="B",OR(E365="A",E365="D")),A365,0))</f>
        <v>0</v>
      </c>
    </row>
    <row r="366" ht="12.7" customHeight="1">
      <c r="A366" s="143">
        <f>IF($E366="H",-$F366,IF($E366="T",$F366,IF(AND($E366="A",$G366="B"),$F366,IF(AND(E366="D",G366="B"),F366*0.8,0))))</f>
        <v>0</v>
      </c>
      <c r="B366" s="144">
        <f>$B365-$A366</f>
        <v>0</v>
      </c>
      <c r="C366" s="144">
        <f>IF(OR($E366="Z",AND($E366="H",$D366="B")),$F366,IF(AND($D366="B",$E366="Ü"),-$F366,IF($E366="X",$F366*$AD366,IF(AND(E366="D",G366="B"),F366*0.2,IF(AND(D366="S",E366="H"),$F366*H366/100,0)))))</f>
        <v>0</v>
      </c>
      <c r="D366" s="145"/>
      <c r="E366" s="146"/>
      <c r="F366" s="147">
        <f>IF(AND(D366="G",E366="S"),ROUND(SUM($L$6:$L365)*H366/100,-2),IF(AND(D366="R",E366="S"),ROUND(SUM(N$6:N365)*H366/100,-2),IF(AND(D366="C",E366="S"),ROUND(SUM(P$6:P365)*H366/100,-2),IF(AND(D366="L",E366="S"),ROUND(SUM(R$6:R365)*H366/100,-2),IF(AND(D366="O",E366="S"),ROUND(SUM(T$6:T365)*H366/100,-2),IF(AND(D366="V",E366="S"),ROUND(SUM(V$6:V365)*H366/100,-2),IF(AND(D366="G",E366="Z"),ABS(ROUND(SUM(K$6:K365)*H366/100,-2)),IF(AND(D366="R",E366="Z"),ABS(ROUND(SUM(M$6:M365)*H366/100,-2)),IF(AND(D366="C",E366="Z"),ABS(ROUND(SUM(O$6:O365)*H366/100,-2)),IF(AND(D366="L",E366="Z"),ABS(ROUND(SUM(Q$6:Q365)*H366/100,-2)),IF(AND(D366="O",E366="Z"),ABS(ROUND(SUM(S$6:S365)*H366/100,-2)),IF(AND(D366="V",E366="Z"),ABS(ROUND(SUM(U$6:U365)*H366/100,-2)),IF(E366="X",ABS(ROUND(SUM(I$6:I365)*H366/100,-2)),IF(AND(D366="B",E366="H"),80000,0))))))))))))))</f>
        <v>0</v>
      </c>
      <c r="G366" s="148"/>
      <c r="H366" s="149">
        <f>IF(AND(E365="S"),H364,H365)</f>
        <v>5</v>
      </c>
      <c r="I366" s="144">
        <f>IF(AND($D366="S",$E366="H"),-$F366,IF(AND($D366="S",$E366="T"),$F366,0))</f>
        <v>0</v>
      </c>
      <c r="J366" s="150">
        <f>IF(AND($D366="S",OR($E366="Ü",$E366="T",$E366="A",$E366="D")),-$F366,IF(AND($G366="S",$E366="Ü"),$F366,IF(E366="S",$F366,IF(AND(D366="S",E366="H"),$F366*(100-H366)/100,IF(E366="X",-F366,0)))))</f>
        <v>0</v>
      </c>
      <c r="K366" s="151">
        <f>IF(AND($D366="G",$E366="H"),-$F366,IF(AND($D366="G",$E366="T"),$F366,0))</f>
        <v>0</v>
      </c>
      <c r="L366" s="152">
        <f>IF(AND($D366="G",$E366="H"),$F366,IF(AND($D366="G",NOT($E366="H")),-$F366,IF($G366="G",$F366,IF(AND($E366="B",NOT($D366="G")),$F366/($G$1-1),IF($E366="X",$F366*X366,0)))))</f>
        <v>0</v>
      </c>
      <c r="M366" s="153">
        <f>IF(AND($D366="R",$E366="H"),-$F366,IF(AND($D366="R",$E366="T"),$F366,0))</f>
        <v>0</v>
      </c>
      <c r="N366" s="152">
        <f>IF(AND($D366="R",$E366="H"),$F366,IF(AND($D366="R",NOT($E366="H")),-$F366,IF($G366="R",$F366,IF(AND($E366="B",NOT($D366="R")),$F366/($G$1-1),IF($E366="X",$F366*Y366,0)))))</f>
        <v>0</v>
      </c>
      <c r="O366" s="153">
        <f>IF(AND($D366="C",$E366="H"),-$F366,IF(AND($D366="C",$E366="T"),$F366,0))</f>
        <v>0</v>
      </c>
      <c r="P366" s="152">
        <f>IF($G$1&lt;3,0,IF(AND($D366="C",$E366="H"),$F366,IF(AND($D366="C",NOT($E366="H")),-$F366,IF($G366="C",$F366,IF(AND($E366="B",NOT($D366="C")),$F366/($G$1-1),IF($E366="X",$F366*Z366,0))))))</f>
        <v>0</v>
      </c>
      <c r="Q366" s="153">
        <f>IF(AND($D366="L",$E366="H"),-$F366,IF(AND($D366="L",$E366="T"),$F366,0))</f>
        <v>0</v>
      </c>
      <c r="R366" s="152">
        <f>IF($G$1&lt;4,0,IF(AND($D366="L",$E366="H"),$F366,IF(AND($D366="L",NOT($E366="H")),-$F366,IF($G366="L",$F366,IF(AND($E366="B",NOT($D366="L")),$F366/($G$1-1),IF($E366="X",$F366*AA366,0))))))</f>
        <v>0</v>
      </c>
      <c r="S366" s="153">
        <f>IF(AND($D366="O",$E366="H"),-$F366,IF(AND($D366="O",$E366="T"),$F366,0))</f>
        <v>0</v>
      </c>
      <c r="T366" s="152">
        <f>IF($G$1&lt;5,0,IF(AND($D366="O",$E366="H"),$F366,IF(AND($D366="O",NOT($E366="H")),-$F366,IF($G366="O",$F366,IF(AND($E366="B",NOT($D366="O")),$F366/($G$1-1),IF($E366="X",$F366*AB366,0))))))</f>
        <v>0</v>
      </c>
      <c r="U366" s="153">
        <f>IF(AND($D366="V",$E366="H"),-$F366,IF(AND($D366="V",$E366="T"),$F366,0))</f>
        <v>0</v>
      </c>
      <c r="V366" s="152">
        <f>IF($G$1&lt;6,0,IF(AND($D366="V",$E366="H"),$F366,IF(AND($D366="V",NOT($E366="H")),-$F366,IF($G366="V",$F366,IF(AND($E366="B",NOT($D366="V")),$F366/($G$1-1),IF($E366="X",($F366*AC366)-#REF!,0))))))</f>
        <v>0</v>
      </c>
      <c r="W366" s="154">
        <f>IF(AND(D366="S",E366="H"),1,IF(AND(D366="B",E366="H"),2,IF(AND(D366="G",E366="A"),3,IF(AND(D366="G",E366="D"),4,IF(AND(D366="R",E366="A"),5,IF(AND(D366="R",E366="D"),6,IF(AND(D366="C",E366="A"),7,IF(AND(D366="C",E366="D"),8,IF(AND(D366="L",E366="A"),9,IF(AND(D366="L",E366="D"),10,IF(AND(D366="O",E366="A"),11,IF(AND(D366="O",E366="D"),12,IF(AND(D366="V",E366="A"),13,IF(AND(D366="V",E366="D"),14,0))))))))))))))</f>
        <v>0</v>
      </c>
      <c r="X366" s="155">
        <f>IF(NOT(SUMIF($W$6:$W366,1,$I$6:$I366)=0),(SUMIF($W$6:$W366,3,$F$6:$F366)-SUMIF($AE$6:$AE366,3,$F$6:$F366))/ABS(SUMIF($W$6:$W366,1,$I$6:$I366)),0)</f>
        <v>0</v>
      </c>
      <c r="Y366" s="155">
        <f>IF(NOT(SUMIF($W$6:$W366,1,$I$6:$I366)=0),(SUMIF($W$6:$W366,5,$F$6:$F366)-SUMIF($AE$6:$AE366,5,$F$6:$F366))/ABS(SUMIF($W$6:$W366,1,$I$6:$I366)),0)</f>
        <v>0</v>
      </c>
      <c r="Z366" s="155">
        <f>IF(NOT(SUMIF($W$6:$W366,1,$I$6:$I366)=0),(SUMIF($W$6:$W366,7,$F$6:$F366)-SUMIF($AE$6:$AE366,7,$F$6:$F366))/ABS(SUMIF($W$6:$W366,1,$I$6:$I366)),0)</f>
        <v>0</v>
      </c>
      <c r="AA366" s="155">
        <f>IF(NOT(SUMIF($W$6:$W366,1,$I$6:$I366)=0),(SUMIF($W$6:$W366,9,$F$6:$F366)-SUMIF($AE$6:$AE366,9,$F$6:$F366))/ABS(SUMIF($W$6:$W366,1,$I$6:$I366)),0)</f>
        <v>0</v>
      </c>
      <c r="AB366" s="155">
        <f>IF(NOT(SUMIF($W$6:$W366,1,$I$6:$I366)=0),(SUMIF($W$6:$W366,11,$F$6:$F366)-SUMIF($AE$6:$AE366,11,$F$6:$F366))/ABS(SUMIF($W$6:$W366,1,$I$6:$I366)),0)</f>
        <v>0</v>
      </c>
      <c r="AC366" s="155">
        <f>IF(NOT(SUMIF($W$6:$W366,1,$I$6:$I366)=0),(SUMIF($W$6:$W366,13,$F$6:$F366)-SUMIF($AE$6:$AE366,13,$F$6:$F366))/ABS(SUMIF($W$6:$W366,1,$I$6:$I366)),0)</f>
        <v>0</v>
      </c>
      <c r="AD366" s="155">
        <f>IF(SUM($W$6:$W366)+SUM($AE$6:$AE366)=0,0,1-X366-Y366-Z366-AA366-AB366-AC366)</f>
        <v>0</v>
      </c>
      <c r="AE366" s="156">
        <f>IF(AND($D366="S",$E366="T"),1,IF(AND($D366="B",$E366="A"),2,IF(AND($G366="G",$E366="A"),3,IF(AND($G366="G",$E366="D"),4,IF(AND($G366="R",$E366="A"),5,IF(AND($G366="R",$E366="D"),6,IF(AND($G366="C",$E366="A"),7,IF(AND($G366="C",$E366="D"),8,IF(AND($G366="L",$E366="A"),9,IF(AND($G366="L",$E366="D"),10,IF(AND($G366="O",$E366="A"),11,IF(AND($G366="O",$E366="D"),12,IF(AND($G366="V",$E366="A"),13,IF(AND($G366="V",$E366="D"),14,IF(AND($E366="A",$G366="B"),15,0)))))))))))))))</f>
        <v>0</v>
      </c>
      <c r="AF366" s="157">
        <f>IF(AND(D366="B",E366="H"),A366,IF(AND(G366="B",OR(E366="A",E366="D")),A366,0))</f>
        <v>0</v>
      </c>
    </row>
    <row r="367" ht="12.7" customHeight="1">
      <c r="A367" s="143">
        <f>IF($E367="H",-$F367,IF($E367="T",$F367,IF(AND($E367="A",$G367="B"),$F367,IF(AND(E367="D",G367="B"),F367*0.8,0))))</f>
        <v>0</v>
      </c>
      <c r="B367" s="144">
        <f>$B366-$A367</f>
        <v>0</v>
      </c>
      <c r="C367" s="144">
        <f>IF(OR($E367="Z",AND($E367="H",$D367="B")),$F367,IF(AND($D367="B",$E367="Ü"),-$F367,IF($E367="X",$F367*$AD367,IF(AND(E367="D",G367="B"),F367*0.2,IF(AND(D367="S",E367="H"),$F367*H367/100,0)))))</f>
        <v>0</v>
      </c>
      <c r="D367" s="145"/>
      <c r="E367" s="146"/>
      <c r="F367" s="147">
        <f>IF(AND(D367="G",E367="S"),ROUND(SUM($L$6:$L366)*H367/100,-2),IF(AND(D367="R",E367="S"),ROUND(SUM(N$6:N366)*H367/100,-2),IF(AND(D367="C",E367="S"),ROUND(SUM(P$6:P366)*H367/100,-2),IF(AND(D367="L",E367="S"),ROUND(SUM(R$6:R366)*H367/100,-2),IF(AND(D367="O",E367="S"),ROUND(SUM(T$6:T366)*H367/100,-2),IF(AND(D367="V",E367="S"),ROUND(SUM(V$6:V366)*H367/100,-2),IF(AND(D367="G",E367="Z"),ABS(ROUND(SUM(K$6:K366)*H367/100,-2)),IF(AND(D367="R",E367="Z"),ABS(ROUND(SUM(M$6:M366)*H367/100,-2)),IF(AND(D367="C",E367="Z"),ABS(ROUND(SUM(O$6:O366)*H367/100,-2)),IF(AND(D367="L",E367="Z"),ABS(ROUND(SUM(Q$6:Q366)*H367/100,-2)),IF(AND(D367="O",E367="Z"),ABS(ROUND(SUM(S$6:S366)*H367/100,-2)),IF(AND(D367="V",E367="Z"),ABS(ROUND(SUM(U$6:U366)*H367/100,-2)),IF(E367="X",ABS(ROUND(SUM(I$6:I366)*H367/100,-2)),IF(AND(D367="B",E367="H"),80000,0))))))))))))))</f>
        <v>0</v>
      </c>
      <c r="G367" s="148"/>
      <c r="H367" s="149">
        <f>IF(AND(E366="S"),H365,H366)</f>
        <v>5</v>
      </c>
      <c r="I367" s="144">
        <f>IF(AND($D367="S",$E367="H"),-$F367,IF(AND($D367="S",$E367="T"),$F367,0))</f>
        <v>0</v>
      </c>
      <c r="J367" s="150">
        <f>IF(AND($D367="S",OR($E367="Ü",$E367="T",$E367="A",$E367="D")),-$F367,IF(AND($G367="S",$E367="Ü"),$F367,IF(E367="S",$F367,IF(AND(D367="S",E367="H"),$F367*(100-H367)/100,IF(E367="X",-F367,0)))))</f>
        <v>0</v>
      </c>
      <c r="K367" s="151">
        <f>IF(AND($D367="G",$E367="H"),-$F367,IF(AND($D367="G",$E367="T"),$F367,0))</f>
        <v>0</v>
      </c>
      <c r="L367" s="152">
        <f>IF(AND($D367="G",$E367="H"),$F367,IF(AND($D367="G",NOT($E367="H")),-$F367,IF($G367="G",$F367,IF(AND($E367="B",NOT($D367="G")),$F367/($G$1-1),IF($E367="X",$F367*X367,0)))))</f>
        <v>0</v>
      </c>
      <c r="M367" s="153">
        <f>IF(AND($D367="R",$E367="H"),-$F367,IF(AND($D367="R",$E367="T"),$F367,0))</f>
        <v>0</v>
      </c>
      <c r="N367" s="152">
        <f>IF(AND($D367="R",$E367="H"),$F367,IF(AND($D367="R",NOT($E367="H")),-$F367,IF($G367="R",$F367,IF(AND($E367="B",NOT($D367="R")),$F367/($G$1-1),IF($E367="X",$F367*Y367,0)))))</f>
        <v>0</v>
      </c>
      <c r="O367" s="153">
        <f>IF(AND($D367="C",$E367="H"),-$F367,IF(AND($D367="C",$E367="T"),$F367,0))</f>
        <v>0</v>
      </c>
      <c r="P367" s="152">
        <f>IF($G$1&lt;3,0,IF(AND($D367="C",$E367="H"),$F367,IF(AND($D367="C",NOT($E367="H")),-$F367,IF($G367="C",$F367,IF(AND($E367="B",NOT($D367="C")),$F367/($G$1-1),IF($E367="X",$F367*Z367,0))))))</f>
        <v>0</v>
      </c>
      <c r="Q367" s="153">
        <f>IF(AND($D367="L",$E367="H"),-$F367,IF(AND($D367="L",$E367="T"),$F367,0))</f>
        <v>0</v>
      </c>
      <c r="R367" s="152">
        <f>IF($G$1&lt;4,0,IF(AND($D367="L",$E367="H"),$F367,IF(AND($D367="L",NOT($E367="H")),-$F367,IF($G367="L",$F367,IF(AND($E367="B",NOT($D367="L")),$F367/($G$1-1),IF($E367="X",$F367*AA367,0))))))</f>
        <v>0</v>
      </c>
      <c r="S367" s="153">
        <f>IF(AND($D367="O",$E367="H"),-$F367,IF(AND($D367="O",$E367="T"),$F367,0))</f>
        <v>0</v>
      </c>
      <c r="T367" s="152">
        <f>IF($G$1&lt;5,0,IF(AND($D367="O",$E367="H"),$F367,IF(AND($D367="O",NOT($E367="H")),-$F367,IF($G367="O",$F367,IF(AND($E367="B",NOT($D367="O")),$F367/($G$1-1),IF($E367="X",$F367*AB367,0))))))</f>
        <v>0</v>
      </c>
      <c r="U367" s="153">
        <f>IF(AND($D367="V",$E367="H"),-$F367,IF(AND($D367="V",$E367="T"),$F367,0))</f>
        <v>0</v>
      </c>
      <c r="V367" s="152">
        <f>IF($G$1&lt;6,0,IF(AND($D367="V",$E367="H"),$F367,IF(AND($D367="V",NOT($E367="H")),-$F367,IF($G367="V",$F367,IF(AND($E367="B",NOT($D367="V")),$F367/($G$1-1),IF($E367="X",($F367*AC367)-#REF!,0))))))</f>
        <v>0</v>
      </c>
      <c r="W367" s="158">
        <f>IF(AND(D367="S",E367="H"),1,IF(AND(D367="B",E367="H"),2,IF(AND(D367="G",E367="A"),3,IF(AND(D367="G",E367="D"),4,IF(AND(D367="R",E367="A"),5,IF(AND(D367="R",E367="D"),6,IF(AND(D367="C",E367="A"),7,IF(AND(D367="C",E367="D"),8,IF(AND(D367="L",E367="A"),9,IF(AND(D367="L",E367="D"),10,IF(AND(D367="O",E367="A"),11,IF(AND(D367="O",E367="D"),12,IF(AND(D367="V",E367="A"),13,IF(AND(D367="V",E367="D"),14,0))))))))))))))</f>
        <v>0</v>
      </c>
      <c r="X367" s="159">
        <f>IF(NOT(SUMIF($W$6:$W367,1,$I$6:$I367)=0),(SUMIF($W$6:$W367,3,$F$6:$F367)-SUMIF($AE$6:$AE367,3,$F$6:$F367))/ABS(SUMIF($W$6:$W367,1,$I$6:$I367)),0)</f>
        <v>0</v>
      </c>
      <c r="Y367" s="159">
        <f>IF(NOT(SUMIF($W$6:$W367,1,$I$6:$I367)=0),(SUMIF($W$6:$W367,5,$F$6:$F367)-SUMIF($AE$6:$AE367,5,$F$6:$F367))/ABS(SUMIF($W$6:$W367,1,$I$6:$I367)),0)</f>
        <v>0</v>
      </c>
      <c r="Z367" s="159">
        <f>IF(NOT(SUMIF($W$6:$W367,1,$I$6:$I367)=0),(SUMIF($W$6:$W367,7,$F$6:$F367)-SUMIF($AE$6:$AE367,7,$F$6:$F367))/ABS(SUMIF($W$6:$W367,1,$I$6:$I367)),0)</f>
        <v>0</v>
      </c>
      <c r="AA367" s="159">
        <f>IF(NOT(SUMIF($W$6:$W367,1,$I$6:$I367)=0),(SUMIF($W$6:$W367,9,$F$6:$F367)-SUMIF($AE$6:$AE367,9,$F$6:$F367))/ABS(SUMIF($W$6:$W367,1,$I$6:$I367)),0)</f>
        <v>0</v>
      </c>
      <c r="AB367" s="159">
        <f>IF(NOT(SUMIF($W$6:$W367,1,$I$6:$I367)=0),(SUMIF($W$6:$W367,11,$F$6:$F367)-SUMIF($AE$6:$AE367,11,$F$6:$F367))/ABS(SUMIF($W$6:$W367,1,$I$6:$I367)),0)</f>
        <v>0</v>
      </c>
      <c r="AC367" s="159">
        <f>IF(NOT(SUMIF($W$6:$W367,1,$I$6:$I367)=0),(SUMIF($W$6:$W367,13,$F$6:$F367)-SUMIF($AE$6:$AE367,13,$F$6:$F367))/ABS(SUMIF($W$6:$W367,1,$I$6:$I367)),0)</f>
        <v>0</v>
      </c>
      <c r="AD367" s="159">
        <f>IF(SUM($W$6:$W367)+SUM($AE$6:$AE367)=0,0,1-X367-Y367-Z367-AA367-AB367-AC367)</f>
        <v>0</v>
      </c>
      <c r="AE367" s="160">
        <f>IF(AND($D367="S",$E367="T"),1,IF(AND($D367="B",$E367="A"),2,IF(AND($G367="G",$E367="A"),3,IF(AND($G367="G",$E367="D"),4,IF(AND($G367="R",$E367="A"),5,IF(AND($G367="R",$E367="D"),6,IF(AND($G367="C",$E367="A"),7,IF(AND($G367="C",$E367="D"),8,IF(AND($G367="L",$E367="A"),9,IF(AND($G367="L",$E367="D"),10,IF(AND($G367="O",$E367="A"),11,IF(AND($G367="O",$E367="D"),12,IF(AND($G367="V",$E367="A"),13,IF(AND($G367="V",$E367="D"),14,IF(AND($E367="A",$G367="B"),15,0)))))))))))))))</f>
        <v>0</v>
      </c>
      <c r="AF367" s="161">
        <f>IF(AND(D367="B",E367="H"),A367,IF(AND(G367="B",OR(E367="A",E367="D")),A367,0))</f>
        <v>0</v>
      </c>
    </row>
    <row r="368" ht="12.7" customHeight="1">
      <c r="A368" s="143">
        <f>IF($E368="H",-$F368,IF($E368="T",$F368,IF(AND($E368="A",$G368="B"),$F368,IF(AND(E368="D",G368="B"),F368*0.8,0))))</f>
        <v>0</v>
      </c>
      <c r="B368" s="144">
        <f>$B367-$A368</f>
        <v>0</v>
      </c>
      <c r="C368" s="144">
        <f>IF(OR($E368="Z",AND($E368="H",$D368="B")),$F368,IF(AND($D368="B",$E368="Ü"),-$F368,IF($E368="X",$F368*$AD368,IF(AND(E368="D",G368="B"),F368*0.2,IF(AND(D368="S",E368="H"),$F368*H368/100,0)))))</f>
        <v>0</v>
      </c>
      <c r="D368" s="145"/>
      <c r="E368" s="146"/>
      <c r="F368" s="147">
        <f>IF(AND(D368="G",E368="S"),ROUND(SUM($L$6:$L367)*H368/100,-2),IF(AND(D368="R",E368="S"),ROUND(SUM(N$6:N367)*H368/100,-2),IF(AND(D368="C",E368="S"),ROUND(SUM(P$6:P367)*H368/100,-2),IF(AND(D368="L",E368="S"),ROUND(SUM(R$6:R367)*H368/100,-2),IF(AND(D368="O",E368="S"),ROUND(SUM(T$6:T367)*H368/100,-2),IF(AND(D368="V",E368="S"),ROUND(SUM(V$6:V367)*H368/100,-2),IF(AND(D368="G",E368="Z"),ABS(ROUND(SUM(K$6:K367)*H368/100,-2)),IF(AND(D368="R",E368="Z"),ABS(ROUND(SUM(M$6:M367)*H368/100,-2)),IF(AND(D368="C",E368="Z"),ABS(ROUND(SUM(O$6:O367)*H368/100,-2)),IF(AND(D368="L",E368="Z"),ABS(ROUND(SUM(Q$6:Q367)*H368/100,-2)),IF(AND(D368="O",E368="Z"),ABS(ROUND(SUM(S$6:S367)*H368/100,-2)),IF(AND(D368="V",E368="Z"),ABS(ROUND(SUM(U$6:U367)*H368/100,-2)),IF(E368="X",ABS(ROUND(SUM(I$6:I367)*H368/100,-2)),IF(AND(D368="B",E368="H"),80000,0))))))))))))))</f>
        <v>0</v>
      </c>
      <c r="G368" s="148"/>
      <c r="H368" s="149">
        <f>IF(AND(E367="S"),H366,H367)</f>
        <v>5</v>
      </c>
      <c r="I368" s="144">
        <f>IF(AND($D368="S",$E368="H"),-$F368,IF(AND($D368="S",$E368="T"),$F368,0))</f>
        <v>0</v>
      </c>
      <c r="J368" s="150">
        <f>IF(AND($D368="S",OR($E368="Ü",$E368="T",$E368="A",$E368="D")),-$F368,IF(AND($G368="S",$E368="Ü"),$F368,IF(E368="S",$F368,IF(AND(D368="S",E368="H"),$F368*(100-H368)/100,IF(E368="X",-F368,0)))))</f>
        <v>0</v>
      </c>
      <c r="K368" s="151">
        <f>IF(AND($D368="G",$E368="H"),-$F368,IF(AND($D368="G",$E368="T"),$F368,0))</f>
        <v>0</v>
      </c>
      <c r="L368" s="152">
        <f>IF(AND($D368="G",$E368="H"),$F368,IF(AND($D368="G",NOT($E368="H")),-$F368,IF($G368="G",$F368,IF(AND($E368="B",NOT($D368="G")),$F368/($G$1-1),IF($E368="X",$F368*X368,0)))))</f>
        <v>0</v>
      </c>
      <c r="M368" s="153">
        <f>IF(AND($D368="R",$E368="H"),-$F368,IF(AND($D368="R",$E368="T"),$F368,0))</f>
        <v>0</v>
      </c>
      <c r="N368" s="152">
        <f>IF(AND($D368="R",$E368="H"),$F368,IF(AND($D368="R",NOT($E368="H")),-$F368,IF($G368="R",$F368,IF(AND($E368="B",NOT($D368="R")),$F368/($G$1-1),IF($E368="X",$F368*Y368,0)))))</f>
        <v>0</v>
      </c>
      <c r="O368" s="153">
        <f>IF(AND($D368="C",$E368="H"),-$F368,IF(AND($D368="C",$E368="T"),$F368,0))</f>
        <v>0</v>
      </c>
      <c r="P368" s="152">
        <f>IF($G$1&lt;3,0,IF(AND($D368="C",$E368="H"),$F368,IF(AND($D368="C",NOT($E368="H")),-$F368,IF($G368="C",$F368,IF(AND($E368="B",NOT($D368="C")),$F368/($G$1-1),IF($E368="X",$F368*Z368,0))))))</f>
        <v>0</v>
      </c>
      <c r="Q368" s="153">
        <f>IF(AND($D368="L",$E368="H"),-$F368,IF(AND($D368="L",$E368="T"),$F368,0))</f>
        <v>0</v>
      </c>
      <c r="R368" s="152">
        <f>IF($G$1&lt;4,0,IF(AND($D368="L",$E368="H"),$F368,IF(AND($D368="L",NOT($E368="H")),-$F368,IF($G368="L",$F368,IF(AND($E368="B",NOT($D368="L")),$F368/($G$1-1),IF($E368="X",$F368*AA368,0))))))</f>
        <v>0</v>
      </c>
      <c r="S368" s="153">
        <f>IF(AND($D368="O",$E368="H"),-$F368,IF(AND($D368="O",$E368="T"),$F368,0))</f>
        <v>0</v>
      </c>
      <c r="T368" s="152">
        <f>IF($G$1&lt;5,0,IF(AND($D368="O",$E368="H"),$F368,IF(AND($D368="O",NOT($E368="H")),-$F368,IF($G368="O",$F368,IF(AND($E368="B",NOT($D368="O")),$F368/($G$1-1),IF($E368="X",$F368*AB368,0))))))</f>
        <v>0</v>
      </c>
      <c r="U368" s="153">
        <f>IF(AND($D368="V",$E368="H"),-$F368,IF(AND($D368="V",$E368="T"),$F368,0))</f>
        <v>0</v>
      </c>
      <c r="V368" s="152">
        <f>IF($G$1&lt;6,0,IF(AND($D368="V",$E368="H"),$F368,IF(AND($D368="V",NOT($E368="H")),-$F368,IF($G368="V",$F368,IF(AND($E368="B",NOT($D368="V")),$F368/($G$1-1),IF($E368="X",($F368*AC368)-#REF!,0))))))</f>
        <v>0</v>
      </c>
      <c r="W368" s="154">
        <f>IF(AND(D368="S",E368="H"),1,IF(AND(D368="B",E368="H"),2,IF(AND(D368="G",E368="A"),3,IF(AND(D368="G",E368="D"),4,IF(AND(D368="R",E368="A"),5,IF(AND(D368="R",E368="D"),6,IF(AND(D368="C",E368="A"),7,IF(AND(D368="C",E368="D"),8,IF(AND(D368="L",E368="A"),9,IF(AND(D368="L",E368="D"),10,IF(AND(D368="O",E368="A"),11,IF(AND(D368="O",E368="D"),12,IF(AND(D368="V",E368="A"),13,IF(AND(D368="V",E368="D"),14,0))))))))))))))</f>
        <v>0</v>
      </c>
      <c r="X368" s="155">
        <f>IF(NOT(SUMIF($W$6:$W368,1,$I$6:$I368)=0),(SUMIF($W$6:$W368,3,$F$6:$F368)-SUMIF($AE$6:$AE368,3,$F$6:$F368))/ABS(SUMIF($W$6:$W368,1,$I$6:$I368)),0)</f>
        <v>0</v>
      </c>
      <c r="Y368" s="155">
        <f>IF(NOT(SUMIF($W$6:$W368,1,$I$6:$I368)=0),(SUMIF($W$6:$W368,5,$F$6:$F368)-SUMIF($AE$6:$AE368,5,$F$6:$F368))/ABS(SUMIF($W$6:$W368,1,$I$6:$I368)),0)</f>
        <v>0</v>
      </c>
      <c r="Z368" s="155">
        <f>IF(NOT(SUMIF($W$6:$W368,1,$I$6:$I368)=0),(SUMIF($W$6:$W368,7,$F$6:$F368)-SUMIF($AE$6:$AE368,7,$F$6:$F368))/ABS(SUMIF($W$6:$W368,1,$I$6:$I368)),0)</f>
        <v>0</v>
      </c>
      <c r="AA368" s="155">
        <f>IF(NOT(SUMIF($W$6:$W368,1,$I$6:$I368)=0),(SUMIF($W$6:$W368,9,$F$6:$F368)-SUMIF($AE$6:$AE368,9,$F$6:$F368))/ABS(SUMIF($W$6:$W368,1,$I$6:$I368)),0)</f>
        <v>0</v>
      </c>
      <c r="AB368" s="155">
        <f>IF(NOT(SUMIF($W$6:$W368,1,$I$6:$I368)=0),(SUMIF($W$6:$W368,11,$F$6:$F368)-SUMIF($AE$6:$AE368,11,$F$6:$F368))/ABS(SUMIF($W$6:$W368,1,$I$6:$I368)),0)</f>
        <v>0</v>
      </c>
      <c r="AC368" s="155">
        <f>IF(NOT(SUMIF($W$6:$W368,1,$I$6:$I368)=0),(SUMIF($W$6:$W368,13,$F$6:$F368)-SUMIF($AE$6:$AE368,13,$F$6:$F368))/ABS(SUMIF($W$6:$W368,1,$I$6:$I368)),0)</f>
        <v>0</v>
      </c>
      <c r="AD368" s="155">
        <f>IF(SUM($W$6:$W368)+SUM($AE$6:$AE368)=0,0,1-X368-Y368-Z368-AA368-AB368-AC368)</f>
        <v>0</v>
      </c>
      <c r="AE368" s="156">
        <f>IF(AND($D368="S",$E368="T"),1,IF(AND($D368="B",$E368="A"),2,IF(AND($G368="G",$E368="A"),3,IF(AND($G368="G",$E368="D"),4,IF(AND($G368="R",$E368="A"),5,IF(AND($G368="R",$E368="D"),6,IF(AND($G368="C",$E368="A"),7,IF(AND($G368="C",$E368="D"),8,IF(AND($G368="L",$E368="A"),9,IF(AND($G368="L",$E368="D"),10,IF(AND($G368="O",$E368="A"),11,IF(AND($G368="O",$E368="D"),12,IF(AND($G368="V",$E368="A"),13,IF(AND($G368="V",$E368="D"),14,IF(AND($E368="A",$G368="B"),15,0)))))))))))))))</f>
        <v>0</v>
      </c>
      <c r="AF368" s="157">
        <f>IF(AND(D368="B",E368="H"),A368,IF(AND(G368="B",OR(E368="A",E368="D")),A368,0))</f>
        <v>0</v>
      </c>
    </row>
    <row r="369" ht="12.7" customHeight="1">
      <c r="A369" s="143">
        <f>IF($E369="H",-$F369,IF($E369="T",$F369,IF(AND($E369="A",$G369="B"),$F369,IF(AND(E369="D",G369="B"),F369*0.8,0))))</f>
        <v>0</v>
      </c>
      <c r="B369" s="144">
        <f>$B368-$A369</f>
        <v>0</v>
      </c>
      <c r="C369" s="144">
        <f>IF(OR($E369="Z",AND($E369="H",$D369="B")),$F369,IF(AND($D369="B",$E369="Ü"),-$F369,IF($E369="X",$F369*$AD369,IF(AND(E369="D",G369="B"),F369*0.2,IF(AND(D369="S",E369="H"),$F369*H369/100,0)))))</f>
        <v>0</v>
      </c>
      <c r="D369" s="145"/>
      <c r="E369" s="146"/>
      <c r="F369" s="147">
        <f>IF(AND(D369="G",E369="S"),ROUND(SUM($L$6:$L368)*H369/100,-2),IF(AND(D369="R",E369="S"),ROUND(SUM(N$6:N368)*H369/100,-2),IF(AND(D369="C",E369="S"),ROUND(SUM(P$6:P368)*H369/100,-2),IF(AND(D369="L",E369="S"),ROUND(SUM(R$6:R368)*H369/100,-2),IF(AND(D369="O",E369="S"),ROUND(SUM(T$6:T368)*H369/100,-2),IF(AND(D369="V",E369="S"),ROUND(SUM(V$6:V368)*H369/100,-2),IF(AND(D369="G",E369="Z"),ABS(ROUND(SUM(K$6:K368)*H369/100,-2)),IF(AND(D369="R",E369="Z"),ABS(ROUND(SUM(M$6:M368)*H369/100,-2)),IF(AND(D369="C",E369="Z"),ABS(ROUND(SUM(O$6:O368)*H369/100,-2)),IF(AND(D369="L",E369="Z"),ABS(ROUND(SUM(Q$6:Q368)*H369/100,-2)),IF(AND(D369="O",E369="Z"),ABS(ROUND(SUM(S$6:S368)*H369/100,-2)),IF(AND(D369="V",E369="Z"),ABS(ROUND(SUM(U$6:U368)*H369/100,-2)),IF(E369="X",ABS(ROUND(SUM(I$6:I368)*H369/100,-2)),IF(AND(D369="B",E369="H"),80000,0))))))))))))))</f>
        <v>0</v>
      </c>
      <c r="G369" s="148"/>
      <c r="H369" s="149">
        <f>IF(AND(E368="S"),H367,H368)</f>
        <v>5</v>
      </c>
      <c r="I369" s="144">
        <f>IF(AND($D369="S",$E369="H"),-$F369,IF(AND($D369="S",$E369="T"),$F369,0))</f>
        <v>0</v>
      </c>
      <c r="J369" s="150">
        <f>IF(AND($D369="S",OR($E369="Ü",$E369="T",$E369="A",$E369="D")),-$F369,IF(AND($G369="S",$E369="Ü"),$F369,IF(E369="S",$F369,IF(AND(D369="S",E369="H"),$F369*(100-H369)/100,IF(E369="X",-F369,0)))))</f>
        <v>0</v>
      </c>
      <c r="K369" s="151">
        <f>IF(AND($D369="G",$E369="H"),-$F369,IF(AND($D369="G",$E369="T"),$F369,0))</f>
        <v>0</v>
      </c>
      <c r="L369" s="152">
        <f>IF(AND($D369="G",$E369="H"),$F369,IF(AND($D369="G",NOT($E369="H")),-$F369,IF($G369="G",$F369,IF(AND($E369="B",NOT($D369="G")),$F369/($G$1-1),IF($E369="X",$F369*X369,0)))))</f>
        <v>0</v>
      </c>
      <c r="M369" s="153">
        <f>IF(AND($D369="R",$E369="H"),-$F369,IF(AND($D369="R",$E369="T"),$F369,0))</f>
        <v>0</v>
      </c>
      <c r="N369" s="152">
        <f>IF(AND($D369="R",$E369="H"),$F369,IF(AND($D369="R",NOT($E369="H")),-$F369,IF($G369="R",$F369,IF(AND($E369="B",NOT($D369="R")),$F369/($G$1-1),IF($E369="X",$F369*Y369,0)))))</f>
        <v>0</v>
      </c>
      <c r="O369" s="153">
        <f>IF(AND($D369="C",$E369="H"),-$F369,IF(AND($D369="C",$E369="T"),$F369,0))</f>
        <v>0</v>
      </c>
      <c r="P369" s="152">
        <f>IF($G$1&lt;3,0,IF(AND($D369="C",$E369="H"),$F369,IF(AND($D369="C",NOT($E369="H")),-$F369,IF($G369="C",$F369,IF(AND($E369="B",NOT($D369="C")),$F369/($G$1-1),IF($E369="X",$F369*Z369,0))))))</f>
        <v>0</v>
      </c>
      <c r="Q369" s="153">
        <f>IF(AND($D369="L",$E369="H"),-$F369,IF(AND($D369="L",$E369="T"),$F369,0))</f>
        <v>0</v>
      </c>
      <c r="R369" s="152">
        <f>IF($G$1&lt;4,0,IF(AND($D369="L",$E369="H"),$F369,IF(AND($D369="L",NOT($E369="H")),-$F369,IF($G369="L",$F369,IF(AND($E369="B",NOT($D369="L")),$F369/($G$1-1),IF($E369="X",$F369*AA369,0))))))</f>
        <v>0</v>
      </c>
      <c r="S369" s="153">
        <f>IF(AND($D369="O",$E369="H"),-$F369,IF(AND($D369="O",$E369="T"),$F369,0))</f>
        <v>0</v>
      </c>
      <c r="T369" s="152">
        <f>IF($G$1&lt;5,0,IF(AND($D369="O",$E369="H"),$F369,IF(AND($D369="O",NOT($E369="H")),-$F369,IF($G369="O",$F369,IF(AND($E369="B",NOT($D369="O")),$F369/($G$1-1),IF($E369="X",$F369*AB369,0))))))</f>
        <v>0</v>
      </c>
      <c r="U369" s="153">
        <f>IF(AND($D369="V",$E369="H"),-$F369,IF(AND($D369="V",$E369="T"),$F369,0))</f>
        <v>0</v>
      </c>
      <c r="V369" s="152">
        <f>IF($G$1&lt;6,0,IF(AND($D369="V",$E369="H"),$F369,IF(AND($D369="V",NOT($E369="H")),-$F369,IF($G369="V",$F369,IF(AND($E369="B",NOT($D369="V")),$F369/($G$1-1),IF($E369="X",($F369*AC369)-#REF!,0))))))</f>
        <v>0</v>
      </c>
      <c r="W369" s="158">
        <f>IF(AND(D369="S",E369="H"),1,IF(AND(D369="B",E369="H"),2,IF(AND(D369="G",E369="A"),3,IF(AND(D369="G",E369="D"),4,IF(AND(D369="R",E369="A"),5,IF(AND(D369="R",E369="D"),6,IF(AND(D369="C",E369="A"),7,IF(AND(D369="C",E369="D"),8,IF(AND(D369="L",E369="A"),9,IF(AND(D369="L",E369="D"),10,IF(AND(D369="O",E369="A"),11,IF(AND(D369="O",E369="D"),12,IF(AND(D369="V",E369="A"),13,IF(AND(D369="V",E369="D"),14,0))))))))))))))</f>
        <v>0</v>
      </c>
      <c r="X369" s="159">
        <f>IF(NOT(SUMIF($W$6:$W369,1,$I$6:$I369)=0),(SUMIF($W$6:$W369,3,$F$6:$F369)-SUMIF($AE$6:$AE369,3,$F$6:$F369))/ABS(SUMIF($W$6:$W369,1,$I$6:$I369)),0)</f>
        <v>0</v>
      </c>
      <c r="Y369" s="159">
        <f>IF(NOT(SUMIF($W$6:$W369,1,$I$6:$I369)=0),(SUMIF($W$6:$W369,5,$F$6:$F369)-SUMIF($AE$6:$AE369,5,$F$6:$F369))/ABS(SUMIF($W$6:$W369,1,$I$6:$I369)),0)</f>
        <v>0</v>
      </c>
      <c r="Z369" s="159">
        <f>IF(NOT(SUMIF($W$6:$W369,1,$I$6:$I369)=0),(SUMIF($W$6:$W369,7,$F$6:$F369)-SUMIF($AE$6:$AE369,7,$F$6:$F369))/ABS(SUMIF($W$6:$W369,1,$I$6:$I369)),0)</f>
        <v>0</v>
      </c>
      <c r="AA369" s="159">
        <f>IF(NOT(SUMIF($W$6:$W369,1,$I$6:$I369)=0),(SUMIF($W$6:$W369,9,$F$6:$F369)-SUMIF($AE$6:$AE369,9,$F$6:$F369))/ABS(SUMIF($W$6:$W369,1,$I$6:$I369)),0)</f>
        <v>0</v>
      </c>
      <c r="AB369" s="159">
        <f>IF(NOT(SUMIF($W$6:$W369,1,$I$6:$I369)=0),(SUMIF($W$6:$W369,11,$F$6:$F369)-SUMIF($AE$6:$AE369,11,$F$6:$F369))/ABS(SUMIF($W$6:$W369,1,$I$6:$I369)),0)</f>
        <v>0</v>
      </c>
      <c r="AC369" s="159">
        <f>IF(NOT(SUMIF($W$6:$W369,1,$I$6:$I369)=0),(SUMIF($W$6:$W369,13,$F$6:$F369)-SUMIF($AE$6:$AE369,13,$F$6:$F369))/ABS(SUMIF($W$6:$W369,1,$I$6:$I369)),0)</f>
        <v>0</v>
      </c>
      <c r="AD369" s="159">
        <f>IF(SUM($W$6:$W369)+SUM($AE$6:$AE369)=0,0,1-X369-Y369-Z369-AA369-AB369-AC369)</f>
        <v>0</v>
      </c>
      <c r="AE369" s="160">
        <f>IF(AND($D369="S",$E369="T"),1,IF(AND($D369="B",$E369="A"),2,IF(AND($G369="G",$E369="A"),3,IF(AND($G369="G",$E369="D"),4,IF(AND($G369="R",$E369="A"),5,IF(AND($G369="R",$E369="D"),6,IF(AND($G369="C",$E369="A"),7,IF(AND($G369="C",$E369="D"),8,IF(AND($G369="L",$E369="A"),9,IF(AND($G369="L",$E369="D"),10,IF(AND($G369="O",$E369="A"),11,IF(AND($G369="O",$E369="D"),12,IF(AND($G369="V",$E369="A"),13,IF(AND($G369="V",$E369="D"),14,IF(AND($E369="A",$G369="B"),15,0)))))))))))))))</f>
        <v>0</v>
      </c>
      <c r="AF369" s="161">
        <f>IF(AND(D369="B",E369="H"),A369,IF(AND(G369="B",OR(E369="A",E369="D")),A369,0))</f>
        <v>0</v>
      </c>
    </row>
    <row r="370" ht="12.7" customHeight="1">
      <c r="A370" s="143">
        <f>IF($E370="H",-$F370,IF($E370="T",$F370,IF(AND($E370="A",$G370="B"),$F370,IF(AND(E370="D",G370="B"),F370*0.8,0))))</f>
        <v>0</v>
      </c>
      <c r="B370" s="144">
        <f>$B369-$A370</f>
        <v>0</v>
      </c>
      <c r="C370" s="144">
        <f>IF(OR($E370="Z",AND($E370="H",$D370="B")),$F370,IF(AND($D370="B",$E370="Ü"),-$F370,IF($E370="X",$F370*$AD370,IF(AND(E370="D",G370="B"),F370*0.2,IF(AND(D370="S",E370="H"),$F370*H370/100,0)))))</f>
        <v>0</v>
      </c>
      <c r="D370" s="145"/>
      <c r="E370" s="146"/>
      <c r="F370" s="147">
        <f>IF(AND(D370="G",E370="S"),ROUND(SUM($L$6:$L369)*H370/100,-2),IF(AND(D370="R",E370="S"),ROUND(SUM(N$6:N369)*H370/100,-2),IF(AND(D370="C",E370="S"),ROUND(SUM(P$6:P369)*H370/100,-2),IF(AND(D370="L",E370="S"),ROUND(SUM(R$6:R369)*H370/100,-2),IF(AND(D370="O",E370="S"),ROUND(SUM(T$6:T369)*H370/100,-2),IF(AND(D370="V",E370="S"),ROUND(SUM(V$6:V369)*H370/100,-2),IF(AND(D370="G",E370="Z"),ABS(ROUND(SUM(K$6:K369)*H370/100,-2)),IF(AND(D370="R",E370="Z"),ABS(ROUND(SUM(M$6:M369)*H370/100,-2)),IF(AND(D370="C",E370="Z"),ABS(ROUND(SUM(O$6:O369)*H370/100,-2)),IF(AND(D370="L",E370="Z"),ABS(ROUND(SUM(Q$6:Q369)*H370/100,-2)),IF(AND(D370="O",E370="Z"),ABS(ROUND(SUM(S$6:S369)*H370/100,-2)),IF(AND(D370="V",E370="Z"),ABS(ROUND(SUM(U$6:U369)*H370/100,-2)),IF(E370="X",ABS(ROUND(SUM(I$6:I369)*H370/100,-2)),IF(AND(D370="B",E370="H"),80000,0))))))))))))))</f>
        <v>0</v>
      </c>
      <c r="G370" s="148"/>
      <c r="H370" s="149">
        <f>IF(AND(E369="S"),H368,H369)</f>
        <v>5</v>
      </c>
      <c r="I370" s="144">
        <f>IF(AND($D370="S",$E370="H"),-$F370,IF(AND($D370="S",$E370="T"),$F370,0))</f>
        <v>0</v>
      </c>
      <c r="J370" s="150">
        <f>IF(AND($D370="S",OR($E370="Ü",$E370="T",$E370="A",$E370="D")),-$F370,IF(AND($G370="S",$E370="Ü"),$F370,IF(E370="S",$F370,IF(AND(D370="S",E370="H"),$F370*(100-H370)/100,IF(E370="X",-F370,0)))))</f>
        <v>0</v>
      </c>
      <c r="K370" s="151">
        <f>IF(AND($D370="G",$E370="H"),-$F370,IF(AND($D370="G",$E370="T"),$F370,0))</f>
        <v>0</v>
      </c>
      <c r="L370" s="152">
        <f>IF(AND($D370="G",$E370="H"),$F370,IF(AND($D370="G",NOT($E370="H")),-$F370,IF($G370="G",$F370,IF(AND($E370="B",NOT($D370="G")),$F370/($G$1-1),IF($E370="X",$F370*X370,0)))))</f>
        <v>0</v>
      </c>
      <c r="M370" s="153">
        <f>IF(AND($D370="R",$E370="H"),-$F370,IF(AND($D370="R",$E370="T"),$F370,0))</f>
        <v>0</v>
      </c>
      <c r="N370" s="152">
        <f>IF(AND($D370="R",$E370="H"),$F370,IF(AND($D370="R",NOT($E370="H")),-$F370,IF($G370="R",$F370,IF(AND($E370="B",NOT($D370="R")),$F370/($G$1-1),IF($E370="X",$F370*Y370,0)))))</f>
        <v>0</v>
      </c>
      <c r="O370" s="153">
        <f>IF(AND($D370="C",$E370="H"),-$F370,IF(AND($D370="C",$E370="T"),$F370,0))</f>
        <v>0</v>
      </c>
      <c r="P370" s="152">
        <f>IF($G$1&lt;3,0,IF(AND($D370="C",$E370="H"),$F370,IF(AND($D370="C",NOT($E370="H")),-$F370,IF($G370="C",$F370,IF(AND($E370="B",NOT($D370="C")),$F370/($G$1-1),IF($E370="X",$F370*Z370,0))))))</f>
        <v>0</v>
      </c>
      <c r="Q370" s="153">
        <f>IF(AND($D370="L",$E370="H"),-$F370,IF(AND($D370="L",$E370="T"),$F370,0))</f>
        <v>0</v>
      </c>
      <c r="R370" s="152">
        <f>IF($G$1&lt;4,0,IF(AND($D370="L",$E370="H"),$F370,IF(AND($D370="L",NOT($E370="H")),-$F370,IF($G370="L",$F370,IF(AND($E370="B",NOT($D370="L")),$F370/($G$1-1),IF($E370="X",$F370*AA370,0))))))</f>
        <v>0</v>
      </c>
      <c r="S370" s="153">
        <f>IF(AND($D370="O",$E370="H"),-$F370,IF(AND($D370="O",$E370="T"),$F370,0))</f>
        <v>0</v>
      </c>
      <c r="T370" s="152">
        <f>IF($G$1&lt;5,0,IF(AND($D370="O",$E370="H"),$F370,IF(AND($D370="O",NOT($E370="H")),-$F370,IF($G370="O",$F370,IF(AND($E370="B",NOT($D370="O")),$F370/($G$1-1),IF($E370="X",$F370*AB370,0))))))</f>
        <v>0</v>
      </c>
      <c r="U370" s="153">
        <f>IF(AND($D370="V",$E370="H"),-$F370,IF(AND($D370="V",$E370="T"),$F370,0))</f>
        <v>0</v>
      </c>
      <c r="V370" s="152">
        <f>IF($G$1&lt;6,0,IF(AND($D370="V",$E370="H"),$F370,IF(AND($D370="V",NOT($E370="H")),-$F370,IF($G370="V",$F370,IF(AND($E370="B",NOT($D370="V")),$F370/($G$1-1),IF($E370="X",($F370*AC370)-#REF!,0))))))</f>
        <v>0</v>
      </c>
      <c r="W370" s="154">
        <f>IF(AND(D370="S",E370="H"),1,IF(AND(D370="B",E370="H"),2,IF(AND(D370="G",E370="A"),3,IF(AND(D370="G",E370="D"),4,IF(AND(D370="R",E370="A"),5,IF(AND(D370="R",E370="D"),6,IF(AND(D370="C",E370="A"),7,IF(AND(D370="C",E370="D"),8,IF(AND(D370="L",E370="A"),9,IF(AND(D370="L",E370="D"),10,IF(AND(D370="O",E370="A"),11,IF(AND(D370="O",E370="D"),12,IF(AND(D370="V",E370="A"),13,IF(AND(D370="V",E370="D"),14,0))))))))))))))</f>
        <v>0</v>
      </c>
      <c r="X370" s="155">
        <f>IF(NOT(SUMIF($W$6:$W370,1,$I$6:$I370)=0),(SUMIF($W$6:$W370,3,$F$6:$F370)-SUMIF($AE$6:$AE370,3,$F$6:$F370))/ABS(SUMIF($W$6:$W370,1,$I$6:$I370)),0)</f>
        <v>0</v>
      </c>
      <c r="Y370" s="155">
        <f>IF(NOT(SUMIF($W$6:$W370,1,$I$6:$I370)=0),(SUMIF($W$6:$W370,5,$F$6:$F370)-SUMIF($AE$6:$AE370,5,$F$6:$F370))/ABS(SUMIF($W$6:$W370,1,$I$6:$I370)),0)</f>
        <v>0</v>
      </c>
      <c r="Z370" s="155">
        <f>IF(NOT(SUMIF($W$6:$W370,1,$I$6:$I370)=0),(SUMIF($W$6:$W370,7,$F$6:$F370)-SUMIF($AE$6:$AE370,7,$F$6:$F370))/ABS(SUMIF($W$6:$W370,1,$I$6:$I370)),0)</f>
        <v>0</v>
      </c>
      <c r="AA370" s="155">
        <f>IF(NOT(SUMIF($W$6:$W370,1,$I$6:$I370)=0),(SUMIF($W$6:$W370,9,$F$6:$F370)-SUMIF($AE$6:$AE370,9,$F$6:$F370))/ABS(SUMIF($W$6:$W370,1,$I$6:$I370)),0)</f>
        <v>0</v>
      </c>
      <c r="AB370" s="155">
        <f>IF(NOT(SUMIF($W$6:$W370,1,$I$6:$I370)=0),(SUMIF($W$6:$W370,11,$F$6:$F370)-SUMIF($AE$6:$AE370,11,$F$6:$F370))/ABS(SUMIF($W$6:$W370,1,$I$6:$I370)),0)</f>
        <v>0</v>
      </c>
      <c r="AC370" s="155">
        <f>IF(NOT(SUMIF($W$6:$W370,1,$I$6:$I370)=0),(SUMIF($W$6:$W370,13,$F$6:$F370)-SUMIF($AE$6:$AE370,13,$F$6:$F370))/ABS(SUMIF($W$6:$W370,1,$I$6:$I370)),0)</f>
        <v>0</v>
      </c>
      <c r="AD370" s="155">
        <f>IF(SUM($W$6:$W370)+SUM($AE$6:$AE370)=0,0,1-X370-Y370-Z370-AA370-AB370-AC370)</f>
        <v>0</v>
      </c>
      <c r="AE370" s="156">
        <f>IF(AND($D370="S",$E370="T"),1,IF(AND($D370="B",$E370="A"),2,IF(AND($G370="G",$E370="A"),3,IF(AND($G370="G",$E370="D"),4,IF(AND($G370="R",$E370="A"),5,IF(AND($G370="R",$E370="D"),6,IF(AND($G370="C",$E370="A"),7,IF(AND($G370="C",$E370="D"),8,IF(AND($G370="L",$E370="A"),9,IF(AND($G370="L",$E370="D"),10,IF(AND($G370="O",$E370="A"),11,IF(AND($G370="O",$E370="D"),12,IF(AND($G370="V",$E370="A"),13,IF(AND($G370="V",$E370="D"),14,IF(AND($E370="A",$G370="B"),15,0)))))))))))))))</f>
        <v>0</v>
      </c>
      <c r="AF370" s="157">
        <f>IF(AND(D370="B",E370="H"),A370,IF(AND(G370="B",OR(E370="A",E370="D")),A370,0))</f>
        <v>0</v>
      </c>
    </row>
    <row r="371" ht="12.7" customHeight="1">
      <c r="A371" s="143">
        <f>IF($E371="H",-$F371,IF($E371="T",$F371,IF(AND($E371="A",$G371="B"),$F371,IF(AND(E371="D",G371="B"),F371*0.8,0))))</f>
        <v>0</v>
      </c>
      <c r="B371" s="144">
        <f>$B370-$A371</f>
        <v>0</v>
      </c>
      <c r="C371" s="144">
        <f>IF(OR($E371="Z",AND($E371="H",$D371="B")),$F371,IF(AND($D371="B",$E371="Ü"),-$F371,IF($E371="X",$F371*$AD371,IF(AND(E371="D",G371="B"),F371*0.2,IF(AND(D371="S",E371="H"),$F371*H371/100,0)))))</f>
        <v>0</v>
      </c>
      <c r="D371" s="145"/>
      <c r="E371" s="146"/>
      <c r="F371" s="147">
        <f>IF(AND(D371="G",E371="S"),ROUND(SUM($L$6:$L370)*H371/100,-2),IF(AND(D371="R",E371="S"),ROUND(SUM(N$6:N370)*H371/100,-2),IF(AND(D371="C",E371="S"),ROUND(SUM(P$6:P370)*H371/100,-2),IF(AND(D371="L",E371="S"),ROUND(SUM(R$6:R370)*H371/100,-2),IF(AND(D371="O",E371="S"),ROUND(SUM(T$6:T370)*H371/100,-2),IF(AND(D371="V",E371="S"),ROUND(SUM(V$6:V370)*H371/100,-2),IF(AND(D371="G",E371="Z"),ABS(ROUND(SUM(K$6:K370)*H371/100,-2)),IF(AND(D371="R",E371="Z"),ABS(ROUND(SUM(M$6:M370)*H371/100,-2)),IF(AND(D371="C",E371="Z"),ABS(ROUND(SUM(O$6:O370)*H371/100,-2)),IF(AND(D371="L",E371="Z"),ABS(ROUND(SUM(Q$6:Q370)*H371/100,-2)),IF(AND(D371="O",E371="Z"),ABS(ROUND(SUM(S$6:S370)*H371/100,-2)),IF(AND(D371="V",E371="Z"),ABS(ROUND(SUM(U$6:U370)*H371/100,-2)),IF(E371="X",ABS(ROUND(SUM(I$6:I370)*H371/100,-2)),IF(AND(D371="B",E371="H"),80000,0))))))))))))))</f>
        <v>0</v>
      </c>
      <c r="G371" s="148"/>
      <c r="H371" s="149">
        <f>IF(AND(E370="S"),H369,H370)</f>
        <v>5</v>
      </c>
      <c r="I371" s="144">
        <f>IF(AND($D371="S",$E371="H"),-$F371,IF(AND($D371="S",$E371="T"),$F371,0))</f>
        <v>0</v>
      </c>
      <c r="J371" s="150">
        <f>IF(AND($D371="S",OR($E371="Ü",$E371="T",$E371="A",$E371="D")),-$F371,IF(AND($G371="S",$E371="Ü"),$F371,IF(E371="S",$F371,IF(AND(D371="S",E371="H"),$F371*(100-H371)/100,IF(E371="X",-F371,0)))))</f>
        <v>0</v>
      </c>
      <c r="K371" s="151">
        <f>IF(AND($D371="G",$E371="H"),-$F371,IF(AND($D371="G",$E371="T"),$F371,0))</f>
        <v>0</v>
      </c>
      <c r="L371" s="152">
        <f>IF(AND($D371="G",$E371="H"),$F371,IF(AND($D371="G",NOT($E371="H")),-$F371,IF($G371="G",$F371,IF(AND($E371="B",NOT($D371="G")),$F371/($G$1-1),IF($E371="X",$F371*X371,0)))))</f>
        <v>0</v>
      </c>
      <c r="M371" s="153">
        <f>IF(AND($D371="R",$E371="H"),-$F371,IF(AND($D371="R",$E371="T"),$F371,0))</f>
        <v>0</v>
      </c>
      <c r="N371" s="152">
        <f>IF(AND($D371="R",$E371="H"),$F371,IF(AND($D371="R",NOT($E371="H")),-$F371,IF($G371="R",$F371,IF(AND($E371="B",NOT($D371="R")),$F371/($G$1-1),IF($E371="X",$F371*Y371,0)))))</f>
        <v>0</v>
      </c>
      <c r="O371" s="153">
        <f>IF(AND($D371="C",$E371="H"),-$F371,IF(AND($D371="C",$E371="T"),$F371,0))</f>
        <v>0</v>
      </c>
      <c r="P371" s="152">
        <f>IF($G$1&lt;3,0,IF(AND($D371="C",$E371="H"),$F371,IF(AND($D371="C",NOT($E371="H")),-$F371,IF($G371="C",$F371,IF(AND($E371="B",NOT($D371="C")),$F371/($G$1-1),IF($E371="X",$F371*Z371,0))))))</f>
        <v>0</v>
      </c>
      <c r="Q371" s="153">
        <f>IF(AND($D371="L",$E371="H"),-$F371,IF(AND($D371="L",$E371="T"),$F371,0))</f>
        <v>0</v>
      </c>
      <c r="R371" s="152">
        <f>IF($G$1&lt;4,0,IF(AND($D371="L",$E371="H"),$F371,IF(AND($D371="L",NOT($E371="H")),-$F371,IF($G371="L",$F371,IF(AND($E371="B",NOT($D371="L")),$F371/($G$1-1),IF($E371="X",$F371*AA371,0))))))</f>
        <v>0</v>
      </c>
      <c r="S371" s="153">
        <f>IF(AND($D371="O",$E371="H"),-$F371,IF(AND($D371="O",$E371="T"),$F371,0))</f>
        <v>0</v>
      </c>
      <c r="T371" s="152">
        <f>IF($G$1&lt;5,0,IF(AND($D371="O",$E371="H"),$F371,IF(AND($D371="O",NOT($E371="H")),-$F371,IF($G371="O",$F371,IF(AND($E371="B",NOT($D371="O")),$F371/($G$1-1),IF($E371="X",$F371*AB371,0))))))</f>
        <v>0</v>
      </c>
      <c r="U371" s="153">
        <f>IF(AND($D371="V",$E371="H"),-$F371,IF(AND($D371="V",$E371="T"),$F371,0))</f>
        <v>0</v>
      </c>
      <c r="V371" s="152">
        <f>IF($G$1&lt;6,0,IF(AND($D371="V",$E371="H"),$F371,IF(AND($D371="V",NOT($E371="H")),-$F371,IF($G371="V",$F371,IF(AND($E371="B",NOT($D371="V")),$F371/($G$1-1),IF($E371="X",($F371*AC371)-#REF!,0))))))</f>
        <v>0</v>
      </c>
      <c r="W371" s="158">
        <f>IF(AND(D371="S",E371="H"),1,IF(AND(D371="B",E371="H"),2,IF(AND(D371="G",E371="A"),3,IF(AND(D371="G",E371="D"),4,IF(AND(D371="R",E371="A"),5,IF(AND(D371="R",E371="D"),6,IF(AND(D371="C",E371="A"),7,IF(AND(D371="C",E371="D"),8,IF(AND(D371="L",E371="A"),9,IF(AND(D371="L",E371="D"),10,IF(AND(D371="O",E371="A"),11,IF(AND(D371="O",E371="D"),12,IF(AND(D371="V",E371="A"),13,IF(AND(D371="V",E371="D"),14,0))))))))))))))</f>
        <v>0</v>
      </c>
      <c r="X371" s="159">
        <f>IF(NOT(SUMIF($W$6:$W371,1,$I$6:$I371)=0),(SUMIF($W$6:$W371,3,$F$6:$F371)-SUMIF($AE$6:$AE371,3,$F$6:$F371))/ABS(SUMIF($W$6:$W371,1,$I$6:$I371)),0)</f>
        <v>0</v>
      </c>
      <c r="Y371" s="159">
        <f>IF(NOT(SUMIF($W$6:$W371,1,$I$6:$I371)=0),(SUMIF($W$6:$W371,5,$F$6:$F371)-SUMIF($AE$6:$AE371,5,$F$6:$F371))/ABS(SUMIF($W$6:$W371,1,$I$6:$I371)),0)</f>
        <v>0</v>
      </c>
      <c r="Z371" s="159">
        <f>IF(NOT(SUMIF($W$6:$W371,1,$I$6:$I371)=0),(SUMIF($W$6:$W371,7,$F$6:$F371)-SUMIF($AE$6:$AE371,7,$F$6:$F371))/ABS(SUMIF($W$6:$W371,1,$I$6:$I371)),0)</f>
        <v>0</v>
      </c>
      <c r="AA371" s="159">
        <f>IF(NOT(SUMIF($W$6:$W371,1,$I$6:$I371)=0),(SUMIF($W$6:$W371,9,$F$6:$F371)-SUMIF($AE$6:$AE371,9,$F$6:$F371))/ABS(SUMIF($W$6:$W371,1,$I$6:$I371)),0)</f>
        <v>0</v>
      </c>
      <c r="AB371" s="159">
        <f>IF(NOT(SUMIF($W$6:$W371,1,$I$6:$I371)=0),(SUMIF($W$6:$W371,11,$F$6:$F371)-SUMIF($AE$6:$AE371,11,$F$6:$F371))/ABS(SUMIF($W$6:$W371,1,$I$6:$I371)),0)</f>
        <v>0</v>
      </c>
      <c r="AC371" s="159">
        <f>IF(NOT(SUMIF($W$6:$W371,1,$I$6:$I371)=0),(SUMIF($W$6:$W371,13,$F$6:$F371)-SUMIF($AE$6:$AE371,13,$F$6:$F371))/ABS(SUMIF($W$6:$W371,1,$I$6:$I371)),0)</f>
        <v>0</v>
      </c>
      <c r="AD371" s="159">
        <f>IF(SUM($W$6:$W371)+SUM($AE$6:$AE371)=0,0,1-X371-Y371-Z371-AA371-AB371-AC371)</f>
        <v>0</v>
      </c>
      <c r="AE371" s="160">
        <f>IF(AND($D371="S",$E371="T"),1,IF(AND($D371="B",$E371="A"),2,IF(AND($G371="G",$E371="A"),3,IF(AND($G371="G",$E371="D"),4,IF(AND($G371="R",$E371="A"),5,IF(AND($G371="R",$E371="D"),6,IF(AND($G371="C",$E371="A"),7,IF(AND($G371="C",$E371="D"),8,IF(AND($G371="L",$E371="A"),9,IF(AND($G371="L",$E371="D"),10,IF(AND($G371="O",$E371="A"),11,IF(AND($G371="O",$E371="D"),12,IF(AND($G371="V",$E371="A"),13,IF(AND($G371="V",$E371="D"),14,IF(AND($E371="A",$G371="B"),15,0)))))))))))))))</f>
        <v>0</v>
      </c>
      <c r="AF371" s="161">
        <f>IF(AND(D371="B",E371="H"),A371,IF(AND(G371="B",OR(E371="A",E371="D")),A371,0))</f>
        <v>0</v>
      </c>
    </row>
    <row r="372" ht="12.7" customHeight="1">
      <c r="A372" s="143">
        <f>IF($E372="H",-$F372,IF($E372="T",$F372,IF(AND($E372="A",$G372="B"),$F372,IF(AND(E372="D",G372="B"),F372*0.8,0))))</f>
        <v>0</v>
      </c>
      <c r="B372" s="144">
        <f>$B371-$A372</f>
        <v>0</v>
      </c>
      <c r="C372" s="144">
        <f>IF(OR($E372="Z",AND($E372="H",$D372="B")),$F372,IF(AND($D372="B",$E372="Ü"),-$F372,IF($E372="X",$F372*$AD372,IF(AND(E372="D",G372="B"),F372*0.2,IF(AND(D372="S",E372="H"),$F372*H372/100,0)))))</f>
        <v>0</v>
      </c>
      <c r="D372" s="145"/>
      <c r="E372" s="146"/>
      <c r="F372" s="147">
        <f>IF(AND(D372="G",E372="S"),ROUND(SUM($L$6:$L371)*H372/100,-2),IF(AND(D372="R",E372="S"),ROUND(SUM(N$6:N371)*H372/100,-2),IF(AND(D372="C",E372="S"),ROUND(SUM(P$6:P371)*H372/100,-2),IF(AND(D372="L",E372="S"),ROUND(SUM(R$6:R371)*H372/100,-2),IF(AND(D372="O",E372="S"),ROUND(SUM(T$6:T371)*H372/100,-2),IF(AND(D372="V",E372="S"),ROUND(SUM(V$6:V371)*H372/100,-2),IF(AND(D372="G",E372="Z"),ABS(ROUND(SUM(K$6:K371)*H372/100,-2)),IF(AND(D372="R",E372="Z"),ABS(ROUND(SUM(M$6:M371)*H372/100,-2)),IF(AND(D372="C",E372="Z"),ABS(ROUND(SUM(O$6:O371)*H372/100,-2)),IF(AND(D372="L",E372="Z"),ABS(ROUND(SUM(Q$6:Q371)*H372/100,-2)),IF(AND(D372="O",E372="Z"),ABS(ROUND(SUM(S$6:S371)*H372/100,-2)),IF(AND(D372="V",E372="Z"),ABS(ROUND(SUM(U$6:U371)*H372/100,-2)),IF(E372="X",ABS(ROUND(SUM(I$6:I371)*H372/100,-2)),IF(AND(D372="B",E372="H"),80000,0))))))))))))))</f>
        <v>0</v>
      </c>
      <c r="G372" s="148"/>
      <c r="H372" s="149">
        <f>IF(AND(E371="S"),H370,H371)</f>
        <v>5</v>
      </c>
      <c r="I372" s="144">
        <f>IF(AND($D372="S",$E372="H"),-$F372,IF(AND($D372="S",$E372="T"),$F372,0))</f>
        <v>0</v>
      </c>
      <c r="J372" s="150">
        <f>IF(AND($D372="S",OR($E372="Ü",$E372="T",$E372="A",$E372="D")),-$F372,IF(AND($G372="S",$E372="Ü"),$F372,IF(E372="S",$F372,IF(AND(D372="S",E372="H"),$F372*(100-H372)/100,IF(E372="X",-F372,0)))))</f>
        <v>0</v>
      </c>
      <c r="K372" s="151">
        <f>IF(AND($D372="G",$E372="H"),-$F372,IF(AND($D372="G",$E372="T"),$F372,0))</f>
        <v>0</v>
      </c>
      <c r="L372" s="152">
        <f>IF(AND($D372="G",$E372="H"),$F372,IF(AND($D372="G",NOT($E372="H")),-$F372,IF($G372="G",$F372,IF(AND($E372="B",NOT($D372="G")),$F372/($G$1-1),IF($E372="X",$F372*X372,0)))))</f>
        <v>0</v>
      </c>
      <c r="M372" s="153">
        <f>IF(AND($D372="R",$E372="H"),-$F372,IF(AND($D372="R",$E372="T"),$F372,0))</f>
        <v>0</v>
      </c>
      <c r="N372" s="152">
        <f>IF(AND($D372="R",$E372="H"),$F372,IF(AND($D372="R",NOT($E372="H")),-$F372,IF($G372="R",$F372,IF(AND($E372="B",NOT($D372="R")),$F372/($G$1-1),IF($E372="X",$F372*Y372,0)))))</f>
        <v>0</v>
      </c>
      <c r="O372" s="153">
        <f>IF(AND($D372="C",$E372="H"),-$F372,IF(AND($D372="C",$E372="T"),$F372,0))</f>
        <v>0</v>
      </c>
      <c r="P372" s="152">
        <f>IF($G$1&lt;3,0,IF(AND($D372="C",$E372="H"),$F372,IF(AND($D372="C",NOT($E372="H")),-$F372,IF($G372="C",$F372,IF(AND($E372="B",NOT($D372="C")),$F372/($G$1-1),IF($E372="X",$F372*Z372,0))))))</f>
        <v>0</v>
      </c>
      <c r="Q372" s="153">
        <f>IF(AND($D372="L",$E372="H"),-$F372,IF(AND($D372="L",$E372="T"),$F372,0))</f>
        <v>0</v>
      </c>
      <c r="R372" s="152">
        <f>IF($G$1&lt;4,0,IF(AND($D372="L",$E372="H"),$F372,IF(AND($D372="L",NOT($E372="H")),-$F372,IF($G372="L",$F372,IF(AND($E372="B",NOT($D372="L")),$F372/($G$1-1),IF($E372="X",$F372*AA372,0))))))</f>
        <v>0</v>
      </c>
      <c r="S372" s="153">
        <f>IF(AND($D372="O",$E372="H"),-$F372,IF(AND($D372="O",$E372="T"),$F372,0))</f>
        <v>0</v>
      </c>
      <c r="T372" s="152">
        <f>IF($G$1&lt;5,0,IF(AND($D372="O",$E372="H"),$F372,IF(AND($D372="O",NOT($E372="H")),-$F372,IF($G372="O",$F372,IF(AND($E372="B",NOT($D372="O")),$F372/($G$1-1),IF($E372="X",$F372*AB372,0))))))</f>
        <v>0</v>
      </c>
      <c r="U372" s="153">
        <f>IF(AND($D372="V",$E372="H"),-$F372,IF(AND($D372="V",$E372="T"),$F372,0))</f>
        <v>0</v>
      </c>
      <c r="V372" s="152">
        <f>IF($G$1&lt;6,0,IF(AND($D372="V",$E372="H"),$F372,IF(AND($D372="V",NOT($E372="H")),-$F372,IF($G372="V",$F372,IF(AND($E372="B",NOT($D372="V")),$F372/($G$1-1),IF($E372="X",($F372*AC372)-#REF!,0))))))</f>
        <v>0</v>
      </c>
      <c r="W372" s="154">
        <f>IF(AND(D372="S",E372="H"),1,IF(AND(D372="B",E372="H"),2,IF(AND(D372="G",E372="A"),3,IF(AND(D372="G",E372="D"),4,IF(AND(D372="R",E372="A"),5,IF(AND(D372="R",E372="D"),6,IF(AND(D372="C",E372="A"),7,IF(AND(D372="C",E372="D"),8,IF(AND(D372="L",E372="A"),9,IF(AND(D372="L",E372="D"),10,IF(AND(D372="O",E372="A"),11,IF(AND(D372="O",E372="D"),12,IF(AND(D372="V",E372="A"),13,IF(AND(D372="V",E372="D"),14,0))))))))))))))</f>
        <v>0</v>
      </c>
      <c r="X372" s="155">
        <f>IF(NOT(SUMIF($W$6:$W372,1,$I$6:$I372)=0),(SUMIF($W$6:$W372,3,$F$6:$F372)-SUMIF($AE$6:$AE372,3,$F$6:$F372))/ABS(SUMIF($W$6:$W372,1,$I$6:$I372)),0)</f>
        <v>0</v>
      </c>
      <c r="Y372" s="155">
        <f>IF(NOT(SUMIF($W$6:$W372,1,$I$6:$I372)=0),(SUMIF($W$6:$W372,5,$F$6:$F372)-SUMIF($AE$6:$AE372,5,$F$6:$F372))/ABS(SUMIF($W$6:$W372,1,$I$6:$I372)),0)</f>
        <v>0</v>
      </c>
      <c r="Z372" s="155">
        <f>IF(NOT(SUMIF($W$6:$W372,1,$I$6:$I372)=0),(SUMIF($W$6:$W372,7,$F$6:$F372)-SUMIF($AE$6:$AE372,7,$F$6:$F372))/ABS(SUMIF($W$6:$W372,1,$I$6:$I372)),0)</f>
        <v>0</v>
      </c>
      <c r="AA372" s="155">
        <f>IF(NOT(SUMIF($W$6:$W372,1,$I$6:$I372)=0),(SUMIF($W$6:$W372,9,$F$6:$F372)-SUMIF($AE$6:$AE372,9,$F$6:$F372))/ABS(SUMIF($W$6:$W372,1,$I$6:$I372)),0)</f>
        <v>0</v>
      </c>
      <c r="AB372" s="155">
        <f>IF(NOT(SUMIF($W$6:$W372,1,$I$6:$I372)=0),(SUMIF($W$6:$W372,11,$F$6:$F372)-SUMIF($AE$6:$AE372,11,$F$6:$F372))/ABS(SUMIF($W$6:$W372,1,$I$6:$I372)),0)</f>
        <v>0</v>
      </c>
      <c r="AC372" s="155">
        <f>IF(NOT(SUMIF($W$6:$W372,1,$I$6:$I372)=0),(SUMIF($W$6:$W372,13,$F$6:$F372)-SUMIF($AE$6:$AE372,13,$F$6:$F372))/ABS(SUMIF($W$6:$W372,1,$I$6:$I372)),0)</f>
        <v>0</v>
      </c>
      <c r="AD372" s="155">
        <f>IF(SUM($W$6:$W372)+SUM($AE$6:$AE372)=0,0,1-X372-Y372-Z372-AA372-AB372-AC372)</f>
        <v>0</v>
      </c>
      <c r="AE372" s="156">
        <f>IF(AND($D372="S",$E372="T"),1,IF(AND($D372="B",$E372="A"),2,IF(AND($G372="G",$E372="A"),3,IF(AND($G372="G",$E372="D"),4,IF(AND($G372="R",$E372="A"),5,IF(AND($G372="R",$E372="D"),6,IF(AND($G372="C",$E372="A"),7,IF(AND($G372="C",$E372="D"),8,IF(AND($G372="L",$E372="A"),9,IF(AND($G372="L",$E372="D"),10,IF(AND($G372="O",$E372="A"),11,IF(AND($G372="O",$E372="D"),12,IF(AND($G372="V",$E372="A"),13,IF(AND($G372="V",$E372="D"),14,IF(AND($E372="A",$G372="B"),15,0)))))))))))))))</f>
        <v>0</v>
      </c>
      <c r="AF372" s="157">
        <f>IF(AND(D372="B",E372="H"),A372,IF(AND(G372="B",OR(E372="A",E372="D")),A372,0))</f>
        <v>0</v>
      </c>
    </row>
    <row r="373" ht="12.7" customHeight="1">
      <c r="A373" s="143">
        <f>IF($E373="H",-$F373,IF($E373="T",$F373,IF(AND($E373="A",$G373="B"),$F373,IF(AND(E373="D",G373="B"),F373*0.8,0))))</f>
        <v>0</v>
      </c>
      <c r="B373" s="144">
        <f>$B372-$A373</f>
        <v>0</v>
      </c>
      <c r="C373" s="144">
        <f>IF(OR($E373="Z",AND($E373="H",$D373="B")),$F373,IF(AND($D373="B",$E373="Ü"),-$F373,IF($E373="X",$F373*$AD373,IF(AND(E373="D",G373="B"),F373*0.2,IF(AND(D373="S",E373="H"),$F373*H373/100,0)))))</f>
        <v>0</v>
      </c>
      <c r="D373" s="145"/>
      <c r="E373" s="146"/>
      <c r="F373" s="147">
        <f>IF(AND(D373="G",E373="S"),ROUND(SUM($L$6:$L372)*H373/100,-2),IF(AND(D373="R",E373="S"),ROUND(SUM(N$6:N372)*H373/100,-2),IF(AND(D373="C",E373="S"),ROUND(SUM(P$6:P372)*H373/100,-2),IF(AND(D373="L",E373="S"),ROUND(SUM(R$6:R372)*H373/100,-2),IF(AND(D373="O",E373="S"),ROUND(SUM(T$6:T372)*H373/100,-2),IF(AND(D373="V",E373="S"),ROUND(SUM(V$6:V372)*H373/100,-2),IF(AND(D373="G",E373="Z"),ABS(ROUND(SUM(K$6:K372)*H373/100,-2)),IF(AND(D373="R",E373="Z"),ABS(ROUND(SUM(M$6:M372)*H373/100,-2)),IF(AND(D373="C",E373="Z"),ABS(ROUND(SUM(O$6:O372)*H373/100,-2)),IF(AND(D373="L",E373="Z"),ABS(ROUND(SUM(Q$6:Q372)*H373/100,-2)),IF(AND(D373="O",E373="Z"),ABS(ROUND(SUM(S$6:S372)*H373/100,-2)),IF(AND(D373="V",E373="Z"),ABS(ROUND(SUM(U$6:U372)*H373/100,-2)),IF(E373="X",ABS(ROUND(SUM(I$6:I372)*H373/100,-2)),IF(AND(D373="B",E373="H"),80000,0))))))))))))))</f>
        <v>0</v>
      </c>
      <c r="G373" s="148"/>
      <c r="H373" s="149">
        <f>IF(AND(E372="S"),H371,H372)</f>
        <v>5</v>
      </c>
      <c r="I373" s="144">
        <f>IF(AND($D373="S",$E373="H"),-$F373,IF(AND($D373="S",$E373="T"),$F373,0))</f>
        <v>0</v>
      </c>
      <c r="J373" s="150">
        <f>IF(AND($D373="S",OR($E373="Ü",$E373="T",$E373="A",$E373="D")),-$F373,IF(AND($G373="S",$E373="Ü"),$F373,IF(E373="S",$F373,IF(AND(D373="S",E373="H"),$F373*(100-H373)/100,IF(E373="X",-F373,0)))))</f>
        <v>0</v>
      </c>
      <c r="K373" s="151">
        <f>IF(AND($D373="G",$E373="H"),-$F373,IF(AND($D373="G",$E373="T"),$F373,0))</f>
        <v>0</v>
      </c>
      <c r="L373" s="152">
        <f>IF(AND($D373="G",$E373="H"),$F373,IF(AND($D373="G",NOT($E373="H")),-$F373,IF($G373="G",$F373,IF(AND($E373="B",NOT($D373="G")),$F373/($G$1-1),IF($E373="X",$F373*X373,0)))))</f>
        <v>0</v>
      </c>
      <c r="M373" s="153">
        <f>IF(AND($D373="R",$E373="H"),-$F373,IF(AND($D373="R",$E373="T"),$F373,0))</f>
        <v>0</v>
      </c>
      <c r="N373" s="152">
        <f>IF(AND($D373="R",$E373="H"),$F373,IF(AND($D373="R",NOT($E373="H")),-$F373,IF($G373="R",$F373,IF(AND($E373="B",NOT($D373="R")),$F373/($G$1-1),IF($E373="X",$F373*Y373,0)))))</f>
        <v>0</v>
      </c>
      <c r="O373" s="153">
        <f>IF(AND($D373="C",$E373="H"),-$F373,IF(AND($D373="C",$E373="T"),$F373,0))</f>
        <v>0</v>
      </c>
      <c r="P373" s="152">
        <f>IF($G$1&lt;3,0,IF(AND($D373="C",$E373="H"),$F373,IF(AND($D373="C",NOT($E373="H")),-$F373,IF($G373="C",$F373,IF(AND($E373="B",NOT($D373="C")),$F373/($G$1-1),IF($E373="X",$F373*Z373,0))))))</f>
        <v>0</v>
      </c>
      <c r="Q373" s="153">
        <f>IF(AND($D373="L",$E373="H"),-$F373,IF(AND($D373="L",$E373="T"),$F373,0))</f>
        <v>0</v>
      </c>
      <c r="R373" s="152">
        <f>IF($G$1&lt;4,0,IF(AND($D373="L",$E373="H"),$F373,IF(AND($D373="L",NOT($E373="H")),-$F373,IF($G373="L",$F373,IF(AND($E373="B",NOT($D373="L")),$F373/($G$1-1),IF($E373="X",$F373*AA373,0))))))</f>
        <v>0</v>
      </c>
      <c r="S373" s="153">
        <f>IF(AND($D373="O",$E373="H"),-$F373,IF(AND($D373="O",$E373="T"),$F373,0))</f>
        <v>0</v>
      </c>
      <c r="T373" s="152">
        <f>IF($G$1&lt;5,0,IF(AND($D373="O",$E373="H"),$F373,IF(AND($D373="O",NOT($E373="H")),-$F373,IF($G373="O",$F373,IF(AND($E373="B",NOT($D373="O")),$F373/($G$1-1),IF($E373="X",$F373*AB373,0))))))</f>
        <v>0</v>
      </c>
      <c r="U373" s="153">
        <f>IF(AND($D373="V",$E373="H"),-$F373,IF(AND($D373="V",$E373="T"),$F373,0))</f>
        <v>0</v>
      </c>
      <c r="V373" s="152">
        <f>IF($G$1&lt;6,0,IF(AND($D373="V",$E373="H"),$F373,IF(AND($D373="V",NOT($E373="H")),-$F373,IF($G373="V",$F373,IF(AND($E373="B",NOT($D373="V")),$F373/($G$1-1),IF($E373="X",($F373*AC373)-#REF!,0))))))</f>
        <v>0</v>
      </c>
      <c r="W373" s="158">
        <f>IF(AND(D373="S",E373="H"),1,IF(AND(D373="B",E373="H"),2,IF(AND(D373="G",E373="A"),3,IF(AND(D373="G",E373="D"),4,IF(AND(D373="R",E373="A"),5,IF(AND(D373="R",E373="D"),6,IF(AND(D373="C",E373="A"),7,IF(AND(D373="C",E373="D"),8,IF(AND(D373="L",E373="A"),9,IF(AND(D373="L",E373="D"),10,IF(AND(D373="O",E373="A"),11,IF(AND(D373="O",E373="D"),12,IF(AND(D373="V",E373="A"),13,IF(AND(D373="V",E373="D"),14,0))))))))))))))</f>
        <v>0</v>
      </c>
      <c r="X373" s="159">
        <f>IF(NOT(SUMIF($W$6:$W373,1,$I$6:$I373)=0),(SUMIF($W$6:$W373,3,$F$6:$F373)-SUMIF($AE$6:$AE373,3,$F$6:$F373))/ABS(SUMIF($W$6:$W373,1,$I$6:$I373)),0)</f>
        <v>0</v>
      </c>
      <c r="Y373" s="159">
        <f>IF(NOT(SUMIF($W$6:$W373,1,$I$6:$I373)=0),(SUMIF($W$6:$W373,5,$F$6:$F373)-SUMIF($AE$6:$AE373,5,$F$6:$F373))/ABS(SUMIF($W$6:$W373,1,$I$6:$I373)),0)</f>
        <v>0</v>
      </c>
      <c r="Z373" s="159">
        <f>IF(NOT(SUMIF($W$6:$W373,1,$I$6:$I373)=0),(SUMIF($W$6:$W373,7,$F$6:$F373)-SUMIF($AE$6:$AE373,7,$F$6:$F373))/ABS(SUMIF($W$6:$W373,1,$I$6:$I373)),0)</f>
        <v>0</v>
      </c>
      <c r="AA373" s="159">
        <f>IF(NOT(SUMIF($W$6:$W373,1,$I$6:$I373)=0),(SUMIF($W$6:$W373,9,$F$6:$F373)-SUMIF($AE$6:$AE373,9,$F$6:$F373))/ABS(SUMIF($W$6:$W373,1,$I$6:$I373)),0)</f>
        <v>0</v>
      </c>
      <c r="AB373" s="159">
        <f>IF(NOT(SUMIF($W$6:$W373,1,$I$6:$I373)=0),(SUMIF($W$6:$W373,11,$F$6:$F373)-SUMIF($AE$6:$AE373,11,$F$6:$F373))/ABS(SUMIF($W$6:$W373,1,$I$6:$I373)),0)</f>
        <v>0</v>
      </c>
      <c r="AC373" s="159">
        <f>IF(NOT(SUMIF($W$6:$W373,1,$I$6:$I373)=0),(SUMIF($W$6:$W373,13,$F$6:$F373)-SUMIF($AE$6:$AE373,13,$F$6:$F373))/ABS(SUMIF($W$6:$W373,1,$I$6:$I373)),0)</f>
        <v>0</v>
      </c>
      <c r="AD373" s="159">
        <f>IF(SUM($W$6:$W373)+SUM($AE$6:$AE373)=0,0,1-X373-Y373-Z373-AA373-AB373-AC373)</f>
        <v>0</v>
      </c>
      <c r="AE373" s="160">
        <f>IF(AND($D373="S",$E373="T"),1,IF(AND($D373="B",$E373="A"),2,IF(AND($G373="G",$E373="A"),3,IF(AND($G373="G",$E373="D"),4,IF(AND($G373="R",$E373="A"),5,IF(AND($G373="R",$E373="D"),6,IF(AND($G373="C",$E373="A"),7,IF(AND($G373="C",$E373="D"),8,IF(AND($G373="L",$E373="A"),9,IF(AND($G373="L",$E373="D"),10,IF(AND($G373="O",$E373="A"),11,IF(AND($G373="O",$E373="D"),12,IF(AND($G373="V",$E373="A"),13,IF(AND($G373="V",$E373="D"),14,IF(AND($E373="A",$G373="B"),15,0)))))))))))))))</f>
        <v>0</v>
      </c>
      <c r="AF373" s="161">
        <f>IF(AND(D373="B",E373="H"),A373,IF(AND(G373="B",OR(E373="A",E373="D")),A373,0))</f>
        <v>0</v>
      </c>
    </row>
    <row r="374" ht="12.7" customHeight="1">
      <c r="A374" s="143">
        <f>IF($E374="H",-$F374,IF($E374="T",$F374,IF(AND($E374="A",$G374="B"),$F374,IF(AND(E374="D",G374="B"),F374*0.8,0))))</f>
        <v>0</v>
      </c>
      <c r="B374" s="144">
        <f>$B373-$A374</f>
        <v>0</v>
      </c>
      <c r="C374" s="144">
        <f>IF(OR($E374="Z",AND($E374="H",$D374="B")),$F374,IF(AND($D374="B",$E374="Ü"),-$F374,IF($E374="X",$F374*$AD374,IF(AND(E374="D",G374="B"),F374*0.2,IF(AND(D374="S",E374="H"),$F374*H374/100,0)))))</f>
        <v>0</v>
      </c>
      <c r="D374" s="145"/>
      <c r="E374" s="146"/>
      <c r="F374" s="147">
        <f>IF(AND(D374="G",E374="S"),ROUND(SUM($L$6:$L373)*H374/100,-2),IF(AND(D374="R",E374="S"),ROUND(SUM(N$6:N373)*H374/100,-2),IF(AND(D374="C",E374="S"),ROUND(SUM(P$6:P373)*H374/100,-2),IF(AND(D374="L",E374="S"),ROUND(SUM(R$6:R373)*H374/100,-2),IF(AND(D374="O",E374="S"),ROUND(SUM(T$6:T373)*H374/100,-2),IF(AND(D374="V",E374="S"),ROUND(SUM(V$6:V373)*H374/100,-2),IF(AND(D374="G",E374="Z"),ABS(ROUND(SUM(K$6:K373)*H374/100,-2)),IF(AND(D374="R",E374="Z"),ABS(ROUND(SUM(M$6:M373)*H374/100,-2)),IF(AND(D374="C",E374="Z"),ABS(ROUND(SUM(O$6:O373)*H374/100,-2)),IF(AND(D374="L",E374="Z"),ABS(ROUND(SUM(Q$6:Q373)*H374/100,-2)),IF(AND(D374="O",E374="Z"),ABS(ROUND(SUM(S$6:S373)*H374/100,-2)),IF(AND(D374="V",E374="Z"),ABS(ROUND(SUM(U$6:U373)*H374/100,-2)),IF(E374="X",ABS(ROUND(SUM(I$6:I373)*H374/100,-2)),IF(AND(D374="B",E374="H"),80000,0))))))))))))))</f>
        <v>0</v>
      </c>
      <c r="G374" s="148"/>
      <c r="H374" s="149">
        <f>IF(AND(E373="S"),H372,H373)</f>
        <v>5</v>
      </c>
      <c r="I374" s="144">
        <f>IF(AND($D374="S",$E374="H"),-$F374,IF(AND($D374="S",$E374="T"),$F374,0))</f>
        <v>0</v>
      </c>
      <c r="J374" s="150">
        <f>IF(AND($D374="S",OR($E374="Ü",$E374="T",$E374="A",$E374="D")),-$F374,IF(AND($G374="S",$E374="Ü"),$F374,IF(E374="S",$F374,IF(AND(D374="S",E374="H"),$F374*(100-H374)/100,IF(E374="X",-F374,0)))))</f>
        <v>0</v>
      </c>
      <c r="K374" s="151">
        <f>IF(AND($D374="G",$E374="H"),-$F374,IF(AND($D374="G",$E374="T"),$F374,0))</f>
        <v>0</v>
      </c>
      <c r="L374" s="152">
        <f>IF(AND($D374="G",$E374="H"),$F374,IF(AND($D374="G",NOT($E374="H")),-$F374,IF($G374="G",$F374,IF(AND($E374="B",NOT($D374="G")),$F374/($G$1-1),IF($E374="X",$F374*X374,0)))))</f>
        <v>0</v>
      </c>
      <c r="M374" s="153">
        <f>IF(AND($D374="R",$E374="H"),-$F374,IF(AND($D374="R",$E374="T"),$F374,0))</f>
        <v>0</v>
      </c>
      <c r="N374" s="152">
        <f>IF(AND($D374="R",$E374="H"),$F374,IF(AND($D374="R",NOT($E374="H")),-$F374,IF($G374="R",$F374,IF(AND($E374="B",NOT($D374="R")),$F374/($G$1-1),IF($E374="X",$F374*Y374,0)))))</f>
        <v>0</v>
      </c>
      <c r="O374" s="153">
        <f>IF(AND($D374="C",$E374="H"),-$F374,IF(AND($D374="C",$E374="T"),$F374,0))</f>
        <v>0</v>
      </c>
      <c r="P374" s="152">
        <f>IF($G$1&lt;3,0,IF(AND($D374="C",$E374="H"),$F374,IF(AND($D374="C",NOT($E374="H")),-$F374,IF($G374="C",$F374,IF(AND($E374="B",NOT($D374="C")),$F374/($G$1-1),IF($E374="X",$F374*Z374,0))))))</f>
        <v>0</v>
      </c>
      <c r="Q374" s="153">
        <f>IF(AND($D374="L",$E374="H"),-$F374,IF(AND($D374="L",$E374="T"),$F374,0))</f>
        <v>0</v>
      </c>
      <c r="R374" s="152">
        <f>IF($G$1&lt;4,0,IF(AND($D374="L",$E374="H"),$F374,IF(AND($D374="L",NOT($E374="H")),-$F374,IF($G374="L",$F374,IF(AND($E374="B",NOT($D374="L")),$F374/($G$1-1),IF($E374="X",$F374*AA374,0))))))</f>
        <v>0</v>
      </c>
      <c r="S374" s="153">
        <f>IF(AND($D374="O",$E374="H"),-$F374,IF(AND($D374="O",$E374="T"),$F374,0))</f>
        <v>0</v>
      </c>
      <c r="T374" s="152">
        <f>IF($G$1&lt;5,0,IF(AND($D374="O",$E374="H"),$F374,IF(AND($D374="O",NOT($E374="H")),-$F374,IF($G374="O",$F374,IF(AND($E374="B",NOT($D374="O")),$F374/($G$1-1),IF($E374="X",$F374*AB374,0))))))</f>
        <v>0</v>
      </c>
      <c r="U374" s="153">
        <f>IF(AND($D374="V",$E374="H"),-$F374,IF(AND($D374="V",$E374="T"),$F374,0))</f>
        <v>0</v>
      </c>
      <c r="V374" s="152">
        <f>IF($G$1&lt;6,0,IF(AND($D374="V",$E374="H"),$F374,IF(AND($D374="V",NOT($E374="H")),-$F374,IF($G374="V",$F374,IF(AND($E374="B",NOT($D374="V")),$F374/($G$1-1),IF($E374="X",($F374*AC374)-#REF!,0))))))</f>
        <v>0</v>
      </c>
      <c r="W374" s="154">
        <f>IF(AND(D374="S",E374="H"),1,IF(AND(D374="B",E374="H"),2,IF(AND(D374="G",E374="A"),3,IF(AND(D374="G",E374="D"),4,IF(AND(D374="R",E374="A"),5,IF(AND(D374="R",E374="D"),6,IF(AND(D374="C",E374="A"),7,IF(AND(D374="C",E374="D"),8,IF(AND(D374="L",E374="A"),9,IF(AND(D374="L",E374="D"),10,IF(AND(D374="O",E374="A"),11,IF(AND(D374="O",E374="D"),12,IF(AND(D374="V",E374="A"),13,IF(AND(D374="V",E374="D"),14,0))))))))))))))</f>
        <v>0</v>
      </c>
      <c r="X374" s="155">
        <f>IF(NOT(SUMIF($W$6:$W374,1,$I$6:$I374)=0),(SUMIF($W$6:$W374,3,$F$6:$F374)-SUMIF($AE$6:$AE374,3,$F$6:$F374))/ABS(SUMIF($W$6:$W374,1,$I$6:$I374)),0)</f>
        <v>0</v>
      </c>
      <c r="Y374" s="155">
        <f>IF(NOT(SUMIF($W$6:$W374,1,$I$6:$I374)=0),(SUMIF($W$6:$W374,5,$F$6:$F374)-SUMIF($AE$6:$AE374,5,$F$6:$F374))/ABS(SUMIF($W$6:$W374,1,$I$6:$I374)),0)</f>
        <v>0</v>
      </c>
      <c r="Z374" s="155">
        <f>IF(NOT(SUMIF($W$6:$W374,1,$I$6:$I374)=0),(SUMIF($W$6:$W374,7,$F$6:$F374)-SUMIF($AE$6:$AE374,7,$F$6:$F374))/ABS(SUMIF($W$6:$W374,1,$I$6:$I374)),0)</f>
        <v>0</v>
      </c>
      <c r="AA374" s="155">
        <f>IF(NOT(SUMIF($W$6:$W374,1,$I$6:$I374)=0),(SUMIF($W$6:$W374,9,$F$6:$F374)-SUMIF($AE$6:$AE374,9,$F$6:$F374))/ABS(SUMIF($W$6:$W374,1,$I$6:$I374)),0)</f>
        <v>0</v>
      </c>
      <c r="AB374" s="155">
        <f>IF(NOT(SUMIF($W$6:$W374,1,$I$6:$I374)=0),(SUMIF($W$6:$W374,11,$F$6:$F374)-SUMIF($AE$6:$AE374,11,$F$6:$F374))/ABS(SUMIF($W$6:$W374,1,$I$6:$I374)),0)</f>
        <v>0</v>
      </c>
      <c r="AC374" s="155">
        <f>IF(NOT(SUMIF($W$6:$W374,1,$I$6:$I374)=0),(SUMIF($W$6:$W374,13,$F$6:$F374)-SUMIF($AE$6:$AE374,13,$F$6:$F374))/ABS(SUMIF($W$6:$W374,1,$I$6:$I374)),0)</f>
        <v>0</v>
      </c>
      <c r="AD374" s="155">
        <f>IF(SUM($W$6:$W374)+SUM($AE$6:$AE374)=0,0,1-X374-Y374-Z374-AA374-AB374-AC374)</f>
        <v>0</v>
      </c>
      <c r="AE374" s="156">
        <f>IF(AND($D374="S",$E374="T"),1,IF(AND($D374="B",$E374="A"),2,IF(AND($G374="G",$E374="A"),3,IF(AND($G374="G",$E374="D"),4,IF(AND($G374="R",$E374="A"),5,IF(AND($G374="R",$E374="D"),6,IF(AND($G374="C",$E374="A"),7,IF(AND($G374="C",$E374="D"),8,IF(AND($G374="L",$E374="A"),9,IF(AND($G374="L",$E374="D"),10,IF(AND($G374="O",$E374="A"),11,IF(AND($G374="O",$E374="D"),12,IF(AND($G374="V",$E374="A"),13,IF(AND($G374="V",$E374="D"),14,IF(AND($E374="A",$G374="B"),15,0)))))))))))))))</f>
        <v>0</v>
      </c>
      <c r="AF374" s="157">
        <f>IF(AND(D374="B",E374="H"),A374,IF(AND(G374="B",OR(E374="A",E374="D")),A374,0))</f>
        <v>0</v>
      </c>
    </row>
    <row r="375" ht="12.7" customHeight="1">
      <c r="A375" s="143">
        <f>IF($E375="H",-$F375,IF($E375="T",$F375,IF(AND($E375="A",$G375="B"),$F375,IF(AND(E375="D",G375="B"),F375*0.8,0))))</f>
        <v>0</v>
      </c>
      <c r="B375" s="144">
        <f>$B374-$A375</f>
        <v>0</v>
      </c>
      <c r="C375" s="144">
        <f>IF(OR($E375="Z",AND($E375="H",$D375="B")),$F375,IF(AND($D375="B",$E375="Ü"),-$F375,IF($E375="X",$F375*$AD375,IF(AND(E375="D",G375="B"),F375*0.2,IF(AND(D375="S",E375="H"),$F375*H375/100,0)))))</f>
        <v>0</v>
      </c>
      <c r="D375" s="145"/>
      <c r="E375" s="146"/>
      <c r="F375" s="147">
        <f>IF(AND(D375="G",E375="S"),ROUND(SUM($L$6:$L374)*H375/100,-2),IF(AND(D375="R",E375="S"),ROUND(SUM(N$6:N374)*H375/100,-2),IF(AND(D375="C",E375="S"),ROUND(SUM(P$6:P374)*H375/100,-2),IF(AND(D375="L",E375="S"),ROUND(SUM(R$6:R374)*H375/100,-2),IF(AND(D375="O",E375="S"),ROUND(SUM(T$6:T374)*H375/100,-2),IF(AND(D375="V",E375="S"),ROUND(SUM(V$6:V374)*H375/100,-2),IF(AND(D375="G",E375="Z"),ABS(ROUND(SUM(K$6:K374)*H375/100,-2)),IF(AND(D375="R",E375="Z"),ABS(ROUND(SUM(M$6:M374)*H375/100,-2)),IF(AND(D375="C",E375="Z"),ABS(ROUND(SUM(O$6:O374)*H375/100,-2)),IF(AND(D375="L",E375="Z"),ABS(ROUND(SUM(Q$6:Q374)*H375/100,-2)),IF(AND(D375="O",E375="Z"),ABS(ROUND(SUM(S$6:S374)*H375/100,-2)),IF(AND(D375="V",E375="Z"),ABS(ROUND(SUM(U$6:U374)*H375/100,-2)),IF(E375="X",ABS(ROUND(SUM(I$6:I374)*H375/100,-2)),IF(AND(D375="B",E375="H"),80000,0))))))))))))))</f>
        <v>0</v>
      </c>
      <c r="G375" s="148"/>
      <c r="H375" s="149">
        <f>IF(AND(E374="S"),H373,H374)</f>
        <v>5</v>
      </c>
      <c r="I375" s="144">
        <f>IF(AND($D375="S",$E375="H"),-$F375,IF(AND($D375="S",$E375="T"),$F375,0))</f>
        <v>0</v>
      </c>
      <c r="J375" s="150">
        <f>IF(AND($D375="S",OR($E375="Ü",$E375="T",$E375="A",$E375="D")),-$F375,IF(AND($G375="S",$E375="Ü"),$F375,IF(E375="S",$F375,IF(AND(D375="S",E375="H"),$F375*(100-H375)/100,IF(E375="X",-F375,0)))))</f>
        <v>0</v>
      </c>
      <c r="K375" s="151">
        <f>IF(AND($D375="G",$E375="H"),-$F375,IF(AND($D375="G",$E375="T"),$F375,0))</f>
        <v>0</v>
      </c>
      <c r="L375" s="152">
        <f>IF(AND($D375="G",$E375="H"),$F375,IF(AND($D375="G",NOT($E375="H")),-$F375,IF($G375="G",$F375,IF(AND($E375="B",NOT($D375="G")),$F375/($G$1-1),IF($E375="X",$F375*X375,0)))))</f>
        <v>0</v>
      </c>
      <c r="M375" s="153">
        <f>IF(AND($D375="R",$E375="H"),-$F375,IF(AND($D375="R",$E375="T"),$F375,0))</f>
        <v>0</v>
      </c>
      <c r="N375" s="152">
        <f>IF(AND($D375="R",$E375="H"),$F375,IF(AND($D375="R",NOT($E375="H")),-$F375,IF($G375="R",$F375,IF(AND($E375="B",NOT($D375="R")),$F375/($G$1-1),IF($E375="X",$F375*Y375,0)))))</f>
        <v>0</v>
      </c>
      <c r="O375" s="153">
        <f>IF(AND($D375="C",$E375="H"),-$F375,IF(AND($D375="C",$E375="T"),$F375,0))</f>
        <v>0</v>
      </c>
      <c r="P375" s="152">
        <f>IF($G$1&lt;3,0,IF(AND($D375="C",$E375="H"),$F375,IF(AND($D375="C",NOT($E375="H")),-$F375,IF($G375="C",$F375,IF(AND($E375="B",NOT($D375="C")),$F375/($G$1-1),IF($E375="X",$F375*Z375,0))))))</f>
        <v>0</v>
      </c>
      <c r="Q375" s="153">
        <f>IF(AND($D375="L",$E375="H"),-$F375,IF(AND($D375="L",$E375="T"),$F375,0))</f>
        <v>0</v>
      </c>
      <c r="R375" s="152">
        <f>IF($G$1&lt;4,0,IF(AND($D375="L",$E375="H"),$F375,IF(AND($D375="L",NOT($E375="H")),-$F375,IF($G375="L",$F375,IF(AND($E375="B",NOT($D375="L")),$F375/($G$1-1),IF($E375="X",$F375*AA375,0))))))</f>
        <v>0</v>
      </c>
      <c r="S375" s="153">
        <f>IF(AND($D375="O",$E375="H"),-$F375,IF(AND($D375="O",$E375="T"),$F375,0))</f>
        <v>0</v>
      </c>
      <c r="T375" s="152">
        <f>IF($G$1&lt;5,0,IF(AND($D375="O",$E375="H"),$F375,IF(AND($D375="O",NOT($E375="H")),-$F375,IF($G375="O",$F375,IF(AND($E375="B",NOT($D375="O")),$F375/($G$1-1),IF($E375="X",$F375*AB375,0))))))</f>
        <v>0</v>
      </c>
      <c r="U375" s="153">
        <f>IF(AND($D375="V",$E375="H"),-$F375,IF(AND($D375="V",$E375="T"),$F375,0))</f>
        <v>0</v>
      </c>
      <c r="V375" s="152">
        <f>IF($G$1&lt;6,0,IF(AND($D375="V",$E375="H"),$F375,IF(AND($D375="V",NOT($E375="H")),-$F375,IF($G375="V",$F375,IF(AND($E375="B",NOT($D375="V")),$F375/($G$1-1),IF($E375="X",($F375*AC375)-#REF!,0))))))</f>
        <v>0</v>
      </c>
      <c r="W375" s="158">
        <f>IF(AND(D375="S",E375="H"),1,IF(AND(D375="B",E375="H"),2,IF(AND(D375="G",E375="A"),3,IF(AND(D375="G",E375="D"),4,IF(AND(D375="R",E375="A"),5,IF(AND(D375="R",E375="D"),6,IF(AND(D375="C",E375="A"),7,IF(AND(D375="C",E375="D"),8,IF(AND(D375="L",E375="A"),9,IF(AND(D375="L",E375="D"),10,IF(AND(D375="O",E375="A"),11,IF(AND(D375="O",E375="D"),12,IF(AND(D375="V",E375="A"),13,IF(AND(D375="V",E375="D"),14,0))))))))))))))</f>
        <v>0</v>
      </c>
      <c r="X375" s="159">
        <f>IF(NOT(SUMIF($W$6:$W375,1,$I$6:$I375)=0),(SUMIF($W$6:$W375,3,$F$6:$F375)-SUMIF($AE$6:$AE375,3,$F$6:$F375))/ABS(SUMIF($W$6:$W375,1,$I$6:$I375)),0)</f>
        <v>0</v>
      </c>
      <c r="Y375" s="159">
        <f>IF(NOT(SUMIF($W$6:$W375,1,$I$6:$I375)=0),(SUMIF($W$6:$W375,5,$F$6:$F375)-SUMIF($AE$6:$AE375,5,$F$6:$F375))/ABS(SUMIF($W$6:$W375,1,$I$6:$I375)),0)</f>
        <v>0</v>
      </c>
      <c r="Z375" s="159">
        <f>IF(NOT(SUMIF($W$6:$W375,1,$I$6:$I375)=0),(SUMIF($W$6:$W375,7,$F$6:$F375)-SUMIF($AE$6:$AE375,7,$F$6:$F375))/ABS(SUMIF($W$6:$W375,1,$I$6:$I375)),0)</f>
        <v>0</v>
      </c>
      <c r="AA375" s="159">
        <f>IF(NOT(SUMIF($W$6:$W375,1,$I$6:$I375)=0),(SUMIF($W$6:$W375,9,$F$6:$F375)-SUMIF($AE$6:$AE375,9,$F$6:$F375))/ABS(SUMIF($W$6:$W375,1,$I$6:$I375)),0)</f>
        <v>0</v>
      </c>
      <c r="AB375" s="159">
        <f>IF(NOT(SUMIF($W$6:$W375,1,$I$6:$I375)=0),(SUMIF($W$6:$W375,11,$F$6:$F375)-SUMIF($AE$6:$AE375,11,$F$6:$F375))/ABS(SUMIF($W$6:$W375,1,$I$6:$I375)),0)</f>
        <v>0</v>
      </c>
      <c r="AC375" s="159">
        <f>IF(NOT(SUMIF($W$6:$W375,1,$I$6:$I375)=0),(SUMIF($W$6:$W375,13,$F$6:$F375)-SUMIF($AE$6:$AE375,13,$F$6:$F375))/ABS(SUMIF($W$6:$W375,1,$I$6:$I375)),0)</f>
        <v>0</v>
      </c>
      <c r="AD375" s="159">
        <f>IF(SUM($W$6:$W375)+SUM($AE$6:$AE375)=0,0,1-X375-Y375-Z375-AA375-AB375-AC375)</f>
        <v>0</v>
      </c>
      <c r="AE375" s="160">
        <f>IF(AND($D375="S",$E375="T"),1,IF(AND($D375="B",$E375="A"),2,IF(AND($G375="G",$E375="A"),3,IF(AND($G375="G",$E375="D"),4,IF(AND($G375="R",$E375="A"),5,IF(AND($G375="R",$E375="D"),6,IF(AND($G375="C",$E375="A"),7,IF(AND($G375="C",$E375="D"),8,IF(AND($G375="L",$E375="A"),9,IF(AND($G375="L",$E375="D"),10,IF(AND($G375="O",$E375="A"),11,IF(AND($G375="O",$E375="D"),12,IF(AND($G375="V",$E375="A"),13,IF(AND($G375="V",$E375="D"),14,IF(AND($E375="A",$G375="B"),15,0)))))))))))))))</f>
        <v>0</v>
      </c>
      <c r="AF375" s="161">
        <f>IF(AND(D375="B",E375="H"),A375,IF(AND(G375="B",OR(E375="A",E375="D")),A375,0))</f>
        <v>0</v>
      </c>
    </row>
    <row r="376" ht="12.7" customHeight="1">
      <c r="A376" s="143">
        <f>IF($E376="H",-$F376,IF($E376="T",$F376,IF(AND($E376="A",$G376="B"),$F376,IF(AND(E376="D",G376="B"),F376*0.8,0))))</f>
        <v>0</v>
      </c>
      <c r="B376" s="144">
        <f>$B375-$A376</f>
        <v>0</v>
      </c>
      <c r="C376" s="144">
        <f>IF(OR($E376="Z",AND($E376="H",$D376="B")),$F376,IF(AND($D376="B",$E376="Ü"),-$F376,IF($E376="X",$F376*$AD376,IF(AND(E376="D",G376="B"),F376*0.2,IF(AND(D376="S",E376="H"),$F376*H376/100,0)))))</f>
        <v>0</v>
      </c>
      <c r="D376" s="145"/>
      <c r="E376" s="146"/>
      <c r="F376" s="147">
        <f>IF(AND(D376="G",E376="S"),ROUND(SUM($L$6:$L375)*H376/100,-2),IF(AND(D376="R",E376="S"),ROUND(SUM(N$6:N375)*H376/100,-2),IF(AND(D376="C",E376="S"),ROUND(SUM(P$6:P375)*H376/100,-2),IF(AND(D376="L",E376="S"),ROUND(SUM(R$6:R375)*H376/100,-2),IF(AND(D376="O",E376="S"),ROUND(SUM(T$6:T375)*H376/100,-2),IF(AND(D376="V",E376="S"),ROUND(SUM(V$6:V375)*H376/100,-2),IF(AND(D376="G",E376="Z"),ABS(ROUND(SUM(K$6:K375)*H376/100,-2)),IF(AND(D376="R",E376="Z"),ABS(ROUND(SUM(M$6:M375)*H376/100,-2)),IF(AND(D376="C",E376="Z"),ABS(ROUND(SUM(O$6:O375)*H376/100,-2)),IF(AND(D376="L",E376="Z"),ABS(ROUND(SUM(Q$6:Q375)*H376/100,-2)),IF(AND(D376="O",E376="Z"),ABS(ROUND(SUM(S$6:S375)*H376/100,-2)),IF(AND(D376="V",E376="Z"),ABS(ROUND(SUM(U$6:U375)*H376/100,-2)),IF(E376="X",ABS(ROUND(SUM(I$6:I375)*H376/100,-2)),IF(AND(D376="B",E376="H"),80000,0))))))))))))))</f>
        <v>0</v>
      </c>
      <c r="G376" s="148"/>
      <c r="H376" s="149">
        <f>IF(AND(E375="S"),H374,H375)</f>
        <v>5</v>
      </c>
      <c r="I376" s="144">
        <f>IF(AND($D376="S",$E376="H"),-$F376,IF(AND($D376="S",$E376="T"),$F376,0))</f>
        <v>0</v>
      </c>
      <c r="J376" s="150">
        <f>IF(AND($D376="S",OR($E376="Ü",$E376="T",$E376="A",$E376="D")),-$F376,IF(AND($G376="S",$E376="Ü"),$F376,IF(E376="S",$F376,IF(AND(D376="S",E376="H"),$F376*(100-H376)/100,IF(E376="X",-F376,0)))))</f>
        <v>0</v>
      </c>
      <c r="K376" s="151">
        <f>IF(AND($D376="G",$E376="H"),-$F376,IF(AND($D376="G",$E376="T"),$F376,0))</f>
        <v>0</v>
      </c>
      <c r="L376" s="152">
        <f>IF(AND($D376="G",$E376="H"),$F376,IF(AND($D376="G",NOT($E376="H")),-$F376,IF($G376="G",$F376,IF(AND($E376="B",NOT($D376="G")),$F376/($G$1-1),IF($E376="X",$F376*X376,0)))))</f>
        <v>0</v>
      </c>
      <c r="M376" s="153">
        <f>IF(AND($D376="R",$E376="H"),-$F376,IF(AND($D376="R",$E376="T"),$F376,0))</f>
        <v>0</v>
      </c>
      <c r="N376" s="152">
        <f>IF(AND($D376="R",$E376="H"),$F376,IF(AND($D376="R",NOT($E376="H")),-$F376,IF($G376="R",$F376,IF(AND($E376="B",NOT($D376="R")),$F376/($G$1-1),IF($E376="X",$F376*Y376,0)))))</f>
        <v>0</v>
      </c>
      <c r="O376" s="153">
        <f>IF(AND($D376="C",$E376="H"),-$F376,IF(AND($D376="C",$E376="T"),$F376,0))</f>
        <v>0</v>
      </c>
      <c r="P376" s="152">
        <f>IF($G$1&lt;3,0,IF(AND($D376="C",$E376="H"),$F376,IF(AND($D376="C",NOT($E376="H")),-$F376,IF($G376="C",$F376,IF(AND($E376="B",NOT($D376="C")),$F376/($G$1-1),IF($E376="X",$F376*Z376,0))))))</f>
        <v>0</v>
      </c>
      <c r="Q376" s="153">
        <f>IF(AND($D376="L",$E376="H"),-$F376,IF(AND($D376="L",$E376="T"),$F376,0))</f>
        <v>0</v>
      </c>
      <c r="R376" s="152">
        <f>IF($G$1&lt;4,0,IF(AND($D376="L",$E376="H"),$F376,IF(AND($D376="L",NOT($E376="H")),-$F376,IF($G376="L",$F376,IF(AND($E376="B",NOT($D376="L")),$F376/($G$1-1),IF($E376="X",$F376*AA376,0))))))</f>
        <v>0</v>
      </c>
      <c r="S376" s="153">
        <f>IF(AND($D376="O",$E376="H"),-$F376,IF(AND($D376="O",$E376="T"),$F376,0))</f>
        <v>0</v>
      </c>
      <c r="T376" s="152">
        <f>IF($G$1&lt;5,0,IF(AND($D376="O",$E376="H"),$F376,IF(AND($D376="O",NOT($E376="H")),-$F376,IF($G376="O",$F376,IF(AND($E376="B",NOT($D376="O")),$F376/($G$1-1),IF($E376="X",$F376*AB376,0))))))</f>
        <v>0</v>
      </c>
      <c r="U376" s="153">
        <f>IF(AND($D376="V",$E376="H"),-$F376,IF(AND($D376="V",$E376="T"),$F376,0))</f>
        <v>0</v>
      </c>
      <c r="V376" s="152">
        <f>IF($G$1&lt;6,0,IF(AND($D376="V",$E376="H"),$F376,IF(AND($D376="V",NOT($E376="H")),-$F376,IF($G376="V",$F376,IF(AND($E376="B",NOT($D376="V")),$F376/($G$1-1),IF($E376="X",($F376*AC376)-#REF!,0))))))</f>
        <v>0</v>
      </c>
      <c r="W376" s="154">
        <f>IF(AND(D376="S",E376="H"),1,IF(AND(D376="B",E376="H"),2,IF(AND(D376="G",E376="A"),3,IF(AND(D376="G",E376="D"),4,IF(AND(D376="R",E376="A"),5,IF(AND(D376="R",E376="D"),6,IF(AND(D376="C",E376="A"),7,IF(AND(D376="C",E376="D"),8,IF(AND(D376="L",E376="A"),9,IF(AND(D376="L",E376="D"),10,IF(AND(D376="O",E376="A"),11,IF(AND(D376="O",E376="D"),12,IF(AND(D376="V",E376="A"),13,IF(AND(D376="V",E376="D"),14,0))))))))))))))</f>
        <v>0</v>
      </c>
      <c r="X376" s="155">
        <f>IF(NOT(SUMIF($W$6:$W376,1,$I$6:$I376)=0),(SUMIF($W$6:$W376,3,$F$6:$F376)-SUMIF($AE$6:$AE376,3,$F$6:$F376))/ABS(SUMIF($W$6:$W376,1,$I$6:$I376)),0)</f>
        <v>0</v>
      </c>
      <c r="Y376" s="155">
        <f>IF(NOT(SUMIF($W$6:$W376,1,$I$6:$I376)=0),(SUMIF($W$6:$W376,5,$F$6:$F376)-SUMIF($AE$6:$AE376,5,$F$6:$F376))/ABS(SUMIF($W$6:$W376,1,$I$6:$I376)),0)</f>
        <v>0</v>
      </c>
      <c r="Z376" s="155">
        <f>IF(NOT(SUMIF($W$6:$W376,1,$I$6:$I376)=0),(SUMIF($W$6:$W376,7,$F$6:$F376)-SUMIF($AE$6:$AE376,7,$F$6:$F376))/ABS(SUMIF($W$6:$W376,1,$I$6:$I376)),0)</f>
        <v>0</v>
      </c>
      <c r="AA376" s="155">
        <f>IF(NOT(SUMIF($W$6:$W376,1,$I$6:$I376)=0),(SUMIF($W$6:$W376,9,$F$6:$F376)-SUMIF($AE$6:$AE376,9,$F$6:$F376))/ABS(SUMIF($W$6:$W376,1,$I$6:$I376)),0)</f>
        <v>0</v>
      </c>
      <c r="AB376" s="155">
        <f>IF(NOT(SUMIF($W$6:$W376,1,$I$6:$I376)=0),(SUMIF($W$6:$W376,11,$F$6:$F376)-SUMIF($AE$6:$AE376,11,$F$6:$F376))/ABS(SUMIF($W$6:$W376,1,$I$6:$I376)),0)</f>
        <v>0</v>
      </c>
      <c r="AC376" s="155">
        <f>IF(NOT(SUMIF($W$6:$W376,1,$I$6:$I376)=0),(SUMIF($W$6:$W376,13,$F$6:$F376)-SUMIF($AE$6:$AE376,13,$F$6:$F376))/ABS(SUMIF($W$6:$W376,1,$I$6:$I376)),0)</f>
        <v>0</v>
      </c>
      <c r="AD376" s="155">
        <f>IF(SUM($W$6:$W376)+SUM($AE$6:$AE376)=0,0,1-X376-Y376-Z376-AA376-AB376-AC376)</f>
        <v>0</v>
      </c>
      <c r="AE376" s="156">
        <f>IF(AND($D376="S",$E376="T"),1,IF(AND($D376="B",$E376="A"),2,IF(AND($G376="G",$E376="A"),3,IF(AND($G376="G",$E376="D"),4,IF(AND($G376="R",$E376="A"),5,IF(AND($G376="R",$E376="D"),6,IF(AND($G376="C",$E376="A"),7,IF(AND($G376="C",$E376="D"),8,IF(AND($G376="L",$E376="A"),9,IF(AND($G376="L",$E376="D"),10,IF(AND($G376="O",$E376="A"),11,IF(AND($G376="O",$E376="D"),12,IF(AND($G376="V",$E376="A"),13,IF(AND($G376="V",$E376="D"),14,IF(AND($E376="A",$G376="B"),15,0)))))))))))))))</f>
        <v>0</v>
      </c>
      <c r="AF376" s="157">
        <f>IF(AND(D376="B",E376="H"),A376,IF(AND(G376="B",OR(E376="A",E376="D")),A376,0))</f>
        <v>0</v>
      </c>
    </row>
    <row r="377" ht="12.7" customHeight="1">
      <c r="A377" s="143">
        <f>IF($E377="H",-$F377,IF($E377="T",$F377,IF(AND($E377="A",$G377="B"),$F377,IF(AND(E377="D",G377="B"),F377*0.8,0))))</f>
        <v>0</v>
      </c>
      <c r="B377" s="144">
        <f>$B376-$A377</f>
        <v>0</v>
      </c>
      <c r="C377" s="144">
        <f>IF(OR($E377="Z",AND($E377="H",$D377="B")),$F377,IF(AND($D377="B",$E377="Ü"),-$F377,IF($E377="X",$F377*$AD377,IF(AND(E377="D",G377="B"),F377*0.2,IF(AND(D377="S",E377="H"),$F377*H377/100,0)))))</f>
        <v>0</v>
      </c>
      <c r="D377" s="145"/>
      <c r="E377" s="146"/>
      <c r="F377" s="147">
        <f>IF(AND(D377="G",E377="S"),ROUND(SUM($L$6:$L376)*H377/100,-2),IF(AND(D377="R",E377="S"),ROUND(SUM(N$6:N376)*H377/100,-2),IF(AND(D377="C",E377="S"),ROUND(SUM(P$6:P376)*H377/100,-2),IF(AND(D377="L",E377="S"),ROUND(SUM(R$6:R376)*H377/100,-2),IF(AND(D377="O",E377="S"),ROUND(SUM(T$6:T376)*H377/100,-2),IF(AND(D377="V",E377="S"),ROUND(SUM(V$6:V376)*H377/100,-2),IF(AND(D377="G",E377="Z"),ABS(ROUND(SUM(K$6:K376)*H377/100,-2)),IF(AND(D377="R",E377="Z"),ABS(ROUND(SUM(M$6:M376)*H377/100,-2)),IF(AND(D377="C",E377="Z"),ABS(ROUND(SUM(O$6:O376)*H377/100,-2)),IF(AND(D377="L",E377="Z"),ABS(ROUND(SUM(Q$6:Q376)*H377/100,-2)),IF(AND(D377="O",E377="Z"),ABS(ROUND(SUM(S$6:S376)*H377/100,-2)),IF(AND(D377="V",E377="Z"),ABS(ROUND(SUM(U$6:U376)*H377/100,-2)),IF(E377="X",ABS(ROUND(SUM(I$6:I376)*H377/100,-2)),IF(AND(D377="B",E377="H"),80000,0))))))))))))))</f>
        <v>0</v>
      </c>
      <c r="G377" s="148"/>
      <c r="H377" s="149">
        <f>IF(AND(E376="S"),H375,H376)</f>
        <v>5</v>
      </c>
      <c r="I377" s="144">
        <f>IF(AND($D377="S",$E377="H"),-$F377,IF(AND($D377="S",$E377="T"),$F377,0))</f>
        <v>0</v>
      </c>
      <c r="J377" s="150">
        <f>IF(AND($D377="S",OR($E377="Ü",$E377="T",$E377="A",$E377="D")),-$F377,IF(AND($G377="S",$E377="Ü"),$F377,IF(E377="S",$F377,IF(AND(D377="S",E377="H"),$F377*(100-H377)/100,IF(E377="X",-F377,0)))))</f>
        <v>0</v>
      </c>
      <c r="K377" s="151">
        <f>IF(AND($D377="G",$E377="H"),-$F377,IF(AND($D377="G",$E377="T"),$F377,0))</f>
        <v>0</v>
      </c>
      <c r="L377" s="152">
        <f>IF(AND($D377="G",$E377="H"),$F377,IF(AND($D377="G",NOT($E377="H")),-$F377,IF($G377="G",$F377,IF(AND($E377="B",NOT($D377="G")),$F377/($G$1-1),IF($E377="X",$F377*X377,0)))))</f>
        <v>0</v>
      </c>
      <c r="M377" s="153">
        <f>IF(AND($D377="R",$E377="H"),-$F377,IF(AND($D377="R",$E377="T"),$F377,0))</f>
        <v>0</v>
      </c>
      <c r="N377" s="152">
        <f>IF(AND($D377="R",$E377="H"),$F377,IF(AND($D377="R",NOT($E377="H")),-$F377,IF($G377="R",$F377,IF(AND($E377="B",NOT($D377="R")),$F377/($G$1-1),IF($E377="X",$F377*Y377,0)))))</f>
        <v>0</v>
      </c>
      <c r="O377" s="153">
        <f>IF(AND($D377="C",$E377="H"),-$F377,IF(AND($D377="C",$E377="T"),$F377,0))</f>
        <v>0</v>
      </c>
      <c r="P377" s="152">
        <f>IF($G$1&lt;3,0,IF(AND($D377="C",$E377="H"),$F377,IF(AND($D377="C",NOT($E377="H")),-$F377,IF($G377="C",$F377,IF(AND($E377="B",NOT($D377="C")),$F377/($G$1-1),IF($E377="X",$F377*Z377,0))))))</f>
        <v>0</v>
      </c>
      <c r="Q377" s="153">
        <f>IF(AND($D377="L",$E377="H"),-$F377,IF(AND($D377="L",$E377="T"),$F377,0))</f>
        <v>0</v>
      </c>
      <c r="R377" s="152">
        <f>IF($G$1&lt;4,0,IF(AND($D377="L",$E377="H"),$F377,IF(AND($D377="L",NOT($E377="H")),-$F377,IF($G377="L",$F377,IF(AND($E377="B",NOT($D377="L")),$F377/($G$1-1),IF($E377="X",$F377*AA377,0))))))</f>
        <v>0</v>
      </c>
      <c r="S377" s="153">
        <f>IF(AND($D377="O",$E377="H"),-$F377,IF(AND($D377="O",$E377="T"),$F377,0))</f>
        <v>0</v>
      </c>
      <c r="T377" s="152">
        <f>IF($G$1&lt;5,0,IF(AND($D377="O",$E377="H"),$F377,IF(AND($D377="O",NOT($E377="H")),-$F377,IF($G377="O",$F377,IF(AND($E377="B",NOT($D377="O")),$F377/($G$1-1),IF($E377="X",$F377*AB377,0))))))</f>
        <v>0</v>
      </c>
      <c r="U377" s="153">
        <f>IF(AND($D377="V",$E377="H"),-$F377,IF(AND($D377="V",$E377="T"),$F377,0))</f>
        <v>0</v>
      </c>
      <c r="V377" s="152">
        <f>IF($G$1&lt;6,0,IF(AND($D377="V",$E377="H"),$F377,IF(AND($D377="V",NOT($E377="H")),-$F377,IF($G377="V",$F377,IF(AND($E377="B",NOT($D377="V")),$F377/($G$1-1),IF($E377="X",($F377*AC377)-#REF!,0))))))</f>
        <v>0</v>
      </c>
      <c r="W377" s="158">
        <f>IF(AND(D377="S",E377="H"),1,IF(AND(D377="B",E377="H"),2,IF(AND(D377="G",E377="A"),3,IF(AND(D377="G",E377="D"),4,IF(AND(D377="R",E377="A"),5,IF(AND(D377="R",E377="D"),6,IF(AND(D377="C",E377="A"),7,IF(AND(D377="C",E377="D"),8,IF(AND(D377="L",E377="A"),9,IF(AND(D377="L",E377="D"),10,IF(AND(D377="O",E377="A"),11,IF(AND(D377="O",E377="D"),12,IF(AND(D377="V",E377="A"),13,IF(AND(D377="V",E377="D"),14,0))))))))))))))</f>
        <v>0</v>
      </c>
      <c r="X377" s="159">
        <f>IF(NOT(SUMIF($W$6:$W377,1,$I$6:$I377)=0),(SUMIF($W$6:$W377,3,$F$6:$F377)-SUMIF($AE$6:$AE377,3,$F$6:$F377))/ABS(SUMIF($W$6:$W377,1,$I$6:$I377)),0)</f>
        <v>0</v>
      </c>
      <c r="Y377" s="159">
        <f>IF(NOT(SUMIF($W$6:$W377,1,$I$6:$I377)=0),(SUMIF($W$6:$W377,5,$F$6:$F377)-SUMIF($AE$6:$AE377,5,$F$6:$F377))/ABS(SUMIF($W$6:$W377,1,$I$6:$I377)),0)</f>
        <v>0</v>
      </c>
      <c r="Z377" s="159">
        <f>IF(NOT(SUMIF($W$6:$W377,1,$I$6:$I377)=0),(SUMIF($W$6:$W377,7,$F$6:$F377)-SUMIF($AE$6:$AE377,7,$F$6:$F377))/ABS(SUMIF($W$6:$W377,1,$I$6:$I377)),0)</f>
        <v>0</v>
      </c>
      <c r="AA377" s="159">
        <f>IF(NOT(SUMIF($W$6:$W377,1,$I$6:$I377)=0),(SUMIF($W$6:$W377,9,$F$6:$F377)-SUMIF($AE$6:$AE377,9,$F$6:$F377))/ABS(SUMIF($W$6:$W377,1,$I$6:$I377)),0)</f>
        <v>0</v>
      </c>
      <c r="AB377" s="159">
        <f>IF(NOT(SUMIF($W$6:$W377,1,$I$6:$I377)=0),(SUMIF($W$6:$W377,11,$F$6:$F377)-SUMIF($AE$6:$AE377,11,$F$6:$F377))/ABS(SUMIF($W$6:$W377,1,$I$6:$I377)),0)</f>
        <v>0</v>
      </c>
      <c r="AC377" s="159">
        <f>IF(NOT(SUMIF($W$6:$W377,1,$I$6:$I377)=0),(SUMIF($W$6:$W377,13,$F$6:$F377)-SUMIF($AE$6:$AE377,13,$F$6:$F377))/ABS(SUMIF($W$6:$W377,1,$I$6:$I377)),0)</f>
        <v>0</v>
      </c>
      <c r="AD377" s="159">
        <f>IF(SUM($W$6:$W377)+SUM($AE$6:$AE377)=0,0,1-X377-Y377-Z377-AA377-AB377-AC377)</f>
        <v>0</v>
      </c>
      <c r="AE377" s="160">
        <f>IF(AND($D377="S",$E377="T"),1,IF(AND($D377="B",$E377="A"),2,IF(AND($G377="G",$E377="A"),3,IF(AND($G377="G",$E377="D"),4,IF(AND($G377="R",$E377="A"),5,IF(AND($G377="R",$E377="D"),6,IF(AND($G377="C",$E377="A"),7,IF(AND($G377="C",$E377="D"),8,IF(AND($G377="L",$E377="A"),9,IF(AND($G377="L",$E377="D"),10,IF(AND($G377="O",$E377="A"),11,IF(AND($G377="O",$E377="D"),12,IF(AND($G377="V",$E377="A"),13,IF(AND($G377="V",$E377="D"),14,IF(AND($E377="A",$G377="B"),15,0)))))))))))))))</f>
        <v>0</v>
      </c>
      <c r="AF377" s="161">
        <f>IF(AND(D377="B",E377="H"),A377,IF(AND(G377="B",OR(E377="A",E377="D")),A377,0))</f>
        <v>0</v>
      </c>
    </row>
    <row r="378" ht="12.7" customHeight="1">
      <c r="A378" s="143">
        <f>IF($E378="H",-$F378,IF($E378="T",$F378,IF(AND($E378="A",$G378="B"),$F378,IF(AND(E378="D",G378="B"),F378*0.8,0))))</f>
        <v>0</v>
      </c>
      <c r="B378" s="144">
        <f>$B377-$A378</f>
        <v>0</v>
      </c>
      <c r="C378" s="144">
        <f>IF(OR($E378="Z",AND($E378="H",$D378="B")),$F378,IF(AND($D378="B",$E378="Ü"),-$F378,IF($E378="X",$F378*$AD378,IF(AND(E378="D",G378="B"),F378*0.2,IF(AND(D378="S",E378="H"),$F378*H378/100,0)))))</f>
        <v>0</v>
      </c>
      <c r="D378" s="145"/>
      <c r="E378" s="146"/>
      <c r="F378" s="147">
        <f>IF(AND(D378="G",E378="S"),ROUND(SUM($L$6:$L377)*H378/100,-2),IF(AND(D378="R",E378="S"),ROUND(SUM(N$6:N377)*H378/100,-2),IF(AND(D378="C",E378="S"),ROUND(SUM(P$6:P377)*H378/100,-2),IF(AND(D378="L",E378="S"),ROUND(SUM(R$6:R377)*H378/100,-2),IF(AND(D378="O",E378="S"),ROUND(SUM(T$6:T377)*H378/100,-2),IF(AND(D378="V",E378="S"),ROUND(SUM(V$6:V377)*H378/100,-2),IF(AND(D378="G",E378="Z"),ABS(ROUND(SUM(K$6:K377)*H378/100,-2)),IF(AND(D378="R",E378="Z"),ABS(ROUND(SUM(M$6:M377)*H378/100,-2)),IF(AND(D378="C",E378="Z"),ABS(ROUND(SUM(O$6:O377)*H378/100,-2)),IF(AND(D378="L",E378="Z"),ABS(ROUND(SUM(Q$6:Q377)*H378/100,-2)),IF(AND(D378="O",E378="Z"),ABS(ROUND(SUM(S$6:S377)*H378/100,-2)),IF(AND(D378="V",E378="Z"),ABS(ROUND(SUM(U$6:U377)*H378/100,-2)),IF(E378="X",ABS(ROUND(SUM(I$6:I377)*H378/100,-2)),IF(AND(D378="B",E378="H"),80000,0))))))))))))))</f>
        <v>0</v>
      </c>
      <c r="G378" s="148"/>
      <c r="H378" s="149">
        <f>IF(AND(E377="S"),H376,H377)</f>
        <v>5</v>
      </c>
      <c r="I378" s="144">
        <f>IF(AND($D378="S",$E378="H"),-$F378,IF(AND($D378="S",$E378="T"),$F378,0))</f>
        <v>0</v>
      </c>
      <c r="J378" s="150">
        <f>IF(AND($D378="S",OR($E378="Ü",$E378="T",$E378="A",$E378="D")),-$F378,IF(AND($G378="S",$E378="Ü"),$F378,IF(E378="S",$F378,IF(AND(D378="S",E378="H"),$F378*(100-H378)/100,IF(E378="X",-F378,0)))))</f>
        <v>0</v>
      </c>
      <c r="K378" s="151">
        <f>IF(AND($D378="G",$E378="H"),-$F378,IF(AND($D378="G",$E378="T"),$F378,0))</f>
        <v>0</v>
      </c>
      <c r="L378" s="152">
        <f>IF(AND($D378="G",$E378="H"),$F378,IF(AND($D378="G",NOT($E378="H")),-$F378,IF($G378="G",$F378,IF(AND($E378="B",NOT($D378="G")),$F378/($G$1-1),IF($E378="X",$F378*X378,0)))))</f>
        <v>0</v>
      </c>
      <c r="M378" s="153">
        <f>IF(AND($D378="R",$E378="H"),-$F378,IF(AND($D378="R",$E378="T"),$F378,0))</f>
        <v>0</v>
      </c>
      <c r="N378" s="152">
        <f>IF(AND($D378="R",$E378="H"),$F378,IF(AND($D378="R",NOT($E378="H")),-$F378,IF($G378="R",$F378,IF(AND($E378="B",NOT($D378="R")),$F378/($G$1-1),IF($E378="X",$F378*Y378,0)))))</f>
        <v>0</v>
      </c>
      <c r="O378" s="153">
        <f>IF(AND($D378="C",$E378="H"),-$F378,IF(AND($D378="C",$E378="T"),$F378,0))</f>
        <v>0</v>
      </c>
      <c r="P378" s="152">
        <f>IF($G$1&lt;3,0,IF(AND($D378="C",$E378="H"),$F378,IF(AND($D378="C",NOT($E378="H")),-$F378,IF($G378="C",$F378,IF(AND($E378="B",NOT($D378="C")),$F378/($G$1-1),IF($E378="X",$F378*Z378,0))))))</f>
        <v>0</v>
      </c>
      <c r="Q378" s="153">
        <f>IF(AND($D378="L",$E378="H"),-$F378,IF(AND($D378="L",$E378="T"),$F378,0))</f>
        <v>0</v>
      </c>
      <c r="R378" s="152">
        <f>IF($G$1&lt;4,0,IF(AND($D378="L",$E378="H"),$F378,IF(AND($D378="L",NOT($E378="H")),-$F378,IF($G378="L",$F378,IF(AND($E378="B",NOT($D378="L")),$F378/($G$1-1),IF($E378="X",$F378*AA378,0))))))</f>
        <v>0</v>
      </c>
      <c r="S378" s="153">
        <f>IF(AND($D378="O",$E378="H"),-$F378,IF(AND($D378="O",$E378="T"),$F378,0))</f>
        <v>0</v>
      </c>
      <c r="T378" s="152">
        <f>IF($G$1&lt;5,0,IF(AND($D378="O",$E378="H"),$F378,IF(AND($D378="O",NOT($E378="H")),-$F378,IF($G378="O",$F378,IF(AND($E378="B",NOT($D378="O")),$F378/($G$1-1),IF($E378="X",$F378*AB378,0))))))</f>
        <v>0</v>
      </c>
      <c r="U378" s="153">
        <f>IF(AND($D378="V",$E378="H"),-$F378,IF(AND($D378="V",$E378="T"),$F378,0))</f>
        <v>0</v>
      </c>
      <c r="V378" s="152">
        <f>IF($G$1&lt;6,0,IF(AND($D378="V",$E378="H"),$F378,IF(AND($D378="V",NOT($E378="H")),-$F378,IF($G378="V",$F378,IF(AND($E378="B",NOT($D378="V")),$F378/($G$1-1),IF($E378="X",($F378*AC378)-#REF!,0))))))</f>
        <v>0</v>
      </c>
      <c r="W378" s="154">
        <f>IF(AND(D378="S",E378="H"),1,IF(AND(D378="B",E378="H"),2,IF(AND(D378="G",E378="A"),3,IF(AND(D378="G",E378="D"),4,IF(AND(D378="R",E378="A"),5,IF(AND(D378="R",E378="D"),6,IF(AND(D378="C",E378="A"),7,IF(AND(D378="C",E378="D"),8,IF(AND(D378="L",E378="A"),9,IF(AND(D378="L",E378="D"),10,IF(AND(D378="O",E378="A"),11,IF(AND(D378="O",E378="D"),12,IF(AND(D378="V",E378="A"),13,IF(AND(D378="V",E378="D"),14,0))))))))))))))</f>
        <v>0</v>
      </c>
      <c r="X378" s="155">
        <f>IF(NOT(SUMIF($W$6:$W378,1,$I$6:$I378)=0),(SUMIF($W$6:$W378,3,$F$6:$F378)-SUMIF($AE$6:$AE378,3,$F$6:$F378))/ABS(SUMIF($W$6:$W378,1,$I$6:$I378)),0)</f>
        <v>0</v>
      </c>
      <c r="Y378" s="155">
        <f>IF(NOT(SUMIF($W$6:$W378,1,$I$6:$I378)=0),(SUMIF($W$6:$W378,5,$F$6:$F378)-SUMIF($AE$6:$AE378,5,$F$6:$F378))/ABS(SUMIF($W$6:$W378,1,$I$6:$I378)),0)</f>
        <v>0</v>
      </c>
      <c r="Z378" s="155">
        <f>IF(NOT(SUMIF($W$6:$W378,1,$I$6:$I378)=0),(SUMIF($W$6:$W378,7,$F$6:$F378)-SUMIF($AE$6:$AE378,7,$F$6:$F378))/ABS(SUMIF($W$6:$W378,1,$I$6:$I378)),0)</f>
        <v>0</v>
      </c>
      <c r="AA378" s="155">
        <f>IF(NOT(SUMIF($W$6:$W378,1,$I$6:$I378)=0),(SUMIF($W$6:$W378,9,$F$6:$F378)-SUMIF($AE$6:$AE378,9,$F$6:$F378))/ABS(SUMIF($W$6:$W378,1,$I$6:$I378)),0)</f>
        <v>0</v>
      </c>
      <c r="AB378" s="155">
        <f>IF(NOT(SUMIF($W$6:$W378,1,$I$6:$I378)=0),(SUMIF($W$6:$W378,11,$F$6:$F378)-SUMIF($AE$6:$AE378,11,$F$6:$F378))/ABS(SUMIF($W$6:$W378,1,$I$6:$I378)),0)</f>
        <v>0</v>
      </c>
      <c r="AC378" s="155">
        <f>IF(NOT(SUMIF($W$6:$W378,1,$I$6:$I378)=0),(SUMIF($W$6:$W378,13,$F$6:$F378)-SUMIF($AE$6:$AE378,13,$F$6:$F378))/ABS(SUMIF($W$6:$W378,1,$I$6:$I378)),0)</f>
        <v>0</v>
      </c>
      <c r="AD378" s="155">
        <f>IF(SUM($W$6:$W378)+SUM($AE$6:$AE378)=0,0,1-X378-Y378-Z378-AA378-AB378-AC378)</f>
        <v>0</v>
      </c>
      <c r="AE378" s="156">
        <f>IF(AND($D378="S",$E378="T"),1,IF(AND($D378="B",$E378="A"),2,IF(AND($G378="G",$E378="A"),3,IF(AND($G378="G",$E378="D"),4,IF(AND($G378="R",$E378="A"),5,IF(AND($G378="R",$E378="D"),6,IF(AND($G378="C",$E378="A"),7,IF(AND($G378="C",$E378="D"),8,IF(AND($G378="L",$E378="A"),9,IF(AND($G378="L",$E378="D"),10,IF(AND($G378="O",$E378="A"),11,IF(AND($G378="O",$E378="D"),12,IF(AND($G378="V",$E378="A"),13,IF(AND($G378="V",$E378="D"),14,IF(AND($E378="A",$G378="B"),15,0)))))))))))))))</f>
        <v>0</v>
      </c>
      <c r="AF378" s="157">
        <f>IF(AND(D378="B",E378="H"),A378,IF(AND(G378="B",OR(E378="A",E378="D")),A378,0))</f>
        <v>0</v>
      </c>
    </row>
    <row r="379" ht="12.7" customHeight="1">
      <c r="A379" s="143">
        <f>IF($E379="H",-$F379,IF($E379="T",$F379,IF(AND($E379="A",$G379="B"),$F379,IF(AND(E379="D",G379="B"),F379*0.8,0))))</f>
        <v>0</v>
      </c>
      <c r="B379" s="144">
        <f>$B378-$A379</f>
        <v>0</v>
      </c>
      <c r="C379" s="144">
        <f>IF(OR($E379="Z",AND($E379="H",$D379="B")),$F379,IF(AND($D379="B",$E379="Ü"),-$F379,IF($E379="X",$F379*$AD379,IF(AND(E379="D",G379="B"),F379*0.2,IF(AND(D379="S",E379="H"),$F379*H379/100,0)))))</f>
        <v>0</v>
      </c>
      <c r="D379" s="145"/>
      <c r="E379" s="146"/>
      <c r="F379" s="147">
        <f>IF(AND(D379="G",E379="S"),ROUND(SUM($L$6:$L378)*H379/100,-2),IF(AND(D379="R",E379="S"),ROUND(SUM(N$6:N378)*H379/100,-2),IF(AND(D379="C",E379="S"),ROUND(SUM(P$6:P378)*H379/100,-2),IF(AND(D379="L",E379="S"),ROUND(SUM(R$6:R378)*H379/100,-2),IF(AND(D379="O",E379="S"),ROUND(SUM(T$6:T378)*H379/100,-2),IF(AND(D379="V",E379="S"),ROUND(SUM(V$6:V378)*H379/100,-2),IF(AND(D379="G",E379="Z"),ABS(ROUND(SUM(K$6:K378)*H379/100,-2)),IF(AND(D379="R",E379="Z"),ABS(ROUND(SUM(M$6:M378)*H379/100,-2)),IF(AND(D379="C",E379="Z"),ABS(ROUND(SUM(O$6:O378)*H379/100,-2)),IF(AND(D379="L",E379="Z"),ABS(ROUND(SUM(Q$6:Q378)*H379/100,-2)),IF(AND(D379="O",E379="Z"),ABS(ROUND(SUM(S$6:S378)*H379/100,-2)),IF(AND(D379="V",E379="Z"),ABS(ROUND(SUM(U$6:U378)*H379/100,-2)),IF(E379="X",ABS(ROUND(SUM(I$6:I378)*H379/100,-2)),IF(AND(D379="B",E379="H"),80000,0))))))))))))))</f>
        <v>0</v>
      </c>
      <c r="G379" s="148"/>
      <c r="H379" s="149">
        <f>IF(AND(E378="S"),H377,H378)</f>
        <v>5</v>
      </c>
      <c r="I379" s="144">
        <f>IF(AND($D379="S",$E379="H"),-$F379,IF(AND($D379="S",$E379="T"),$F379,0))</f>
        <v>0</v>
      </c>
      <c r="J379" s="150">
        <f>IF(AND($D379="S",OR($E379="Ü",$E379="T",$E379="A",$E379="D")),-$F379,IF(AND($G379="S",$E379="Ü"),$F379,IF(E379="S",$F379,IF(AND(D379="S",E379="H"),$F379*(100-H379)/100,IF(E379="X",-F379,0)))))</f>
        <v>0</v>
      </c>
      <c r="K379" s="151">
        <f>IF(AND($D379="G",$E379="H"),-$F379,IF(AND($D379="G",$E379="T"),$F379,0))</f>
        <v>0</v>
      </c>
      <c r="L379" s="152">
        <f>IF(AND($D379="G",$E379="H"),$F379,IF(AND($D379="G",NOT($E379="H")),-$F379,IF($G379="G",$F379,IF(AND($E379="B",NOT($D379="G")),$F379/($G$1-1),IF($E379="X",$F379*X379,0)))))</f>
        <v>0</v>
      </c>
      <c r="M379" s="153">
        <f>IF(AND($D379="R",$E379="H"),-$F379,IF(AND($D379="R",$E379="T"),$F379,0))</f>
        <v>0</v>
      </c>
      <c r="N379" s="152">
        <f>IF(AND($D379="R",$E379="H"),$F379,IF(AND($D379="R",NOT($E379="H")),-$F379,IF($G379="R",$F379,IF(AND($E379="B",NOT($D379="R")),$F379/($G$1-1),IF($E379="X",$F379*Y379,0)))))</f>
        <v>0</v>
      </c>
      <c r="O379" s="153">
        <f>IF(AND($D379="C",$E379="H"),-$F379,IF(AND($D379="C",$E379="T"),$F379,0))</f>
        <v>0</v>
      </c>
      <c r="P379" s="152">
        <f>IF($G$1&lt;3,0,IF(AND($D379="C",$E379="H"),$F379,IF(AND($D379="C",NOT($E379="H")),-$F379,IF($G379="C",$F379,IF(AND($E379="B",NOT($D379="C")),$F379/($G$1-1),IF($E379="X",$F379*Z379,0))))))</f>
        <v>0</v>
      </c>
      <c r="Q379" s="153">
        <f>IF(AND($D379="L",$E379="H"),-$F379,IF(AND($D379="L",$E379="T"),$F379,0))</f>
        <v>0</v>
      </c>
      <c r="R379" s="152">
        <f>IF($G$1&lt;4,0,IF(AND($D379="L",$E379="H"),$F379,IF(AND($D379="L",NOT($E379="H")),-$F379,IF($G379="L",$F379,IF(AND($E379="B",NOT($D379="L")),$F379/($G$1-1),IF($E379="X",$F379*AA379,0))))))</f>
        <v>0</v>
      </c>
      <c r="S379" s="153">
        <f>IF(AND($D379="O",$E379="H"),-$F379,IF(AND($D379="O",$E379="T"),$F379,0))</f>
        <v>0</v>
      </c>
      <c r="T379" s="152">
        <f>IF($G$1&lt;5,0,IF(AND($D379="O",$E379="H"),$F379,IF(AND($D379="O",NOT($E379="H")),-$F379,IF($G379="O",$F379,IF(AND($E379="B",NOT($D379="O")),$F379/($G$1-1),IF($E379="X",$F379*AB379,0))))))</f>
        <v>0</v>
      </c>
      <c r="U379" s="153">
        <f>IF(AND($D379="V",$E379="H"),-$F379,IF(AND($D379="V",$E379="T"),$F379,0))</f>
        <v>0</v>
      </c>
      <c r="V379" s="152">
        <f>IF($G$1&lt;6,0,IF(AND($D379="V",$E379="H"),$F379,IF(AND($D379="V",NOT($E379="H")),-$F379,IF($G379="V",$F379,IF(AND($E379="B",NOT($D379="V")),$F379/($G$1-1),IF($E379="X",($F379*AC379)-#REF!,0))))))</f>
        <v>0</v>
      </c>
      <c r="W379" s="158">
        <f>IF(AND(D379="S",E379="H"),1,IF(AND(D379="B",E379="H"),2,IF(AND(D379="G",E379="A"),3,IF(AND(D379="G",E379="D"),4,IF(AND(D379="R",E379="A"),5,IF(AND(D379="R",E379="D"),6,IF(AND(D379="C",E379="A"),7,IF(AND(D379="C",E379="D"),8,IF(AND(D379="L",E379="A"),9,IF(AND(D379="L",E379="D"),10,IF(AND(D379="O",E379="A"),11,IF(AND(D379="O",E379="D"),12,IF(AND(D379="V",E379="A"),13,IF(AND(D379="V",E379="D"),14,0))))))))))))))</f>
        <v>0</v>
      </c>
      <c r="X379" s="159">
        <f>IF(NOT(SUMIF($W$6:$W379,1,$I$6:$I379)=0),(SUMIF($W$6:$W379,3,$F$6:$F379)-SUMIF($AE$6:$AE379,3,$F$6:$F379))/ABS(SUMIF($W$6:$W379,1,$I$6:$I379)),0)</f>
        <v>0</v>
      </c>
      <c r="Y379" s="159">
        <f>IF(NOT(SUMIF($W$6:$W379,1,$I$6:$I379)=0),(SUMIF($W$6:$W379,5,$F$6:$F379)-SUMIF($AE$6:$AE379,5,$F$6:$F379))/ABS(SUMIF($W$6:$W379,1,$I$6:$I379)),0)</f>
        <v>0</v>
      </c>
      <c r="Z379" s="159">
        <f>IF(NOT(SUMIF($W$6:$W379,1,$I$6:$I379)=0),(SUMIF($W$6:$W379,7,$F$6:$F379)-SUMIF($AE$6:$AE379,7,$F$6:$F379))/ABS(SUMIF($W$6:$W379,1,$I$6:$I379)),0)</f>
        <v>0</v>
      </c>
      <c r="AA379" s="159">
        <f>IF(NOT(SUMIF($W$6:$W379,1,$I$6:$I379)=0),(SUMIF($W$6:$W379,9,$F$6:$F379)-SUMIF($AE$6:$AE379,9,$F$6:$F379))/ABS(SUMIF($W$6:$W379,1,$I$6:$I379)),0)</f>
        <v>0</v>
      </c>
      <c r="AB379" s="159">
        <f>IF(NOT(SUMIF($W$6:$W379,1,$I$6:$I379)=0),(SUMIF($W$6:$W379,11,$F$6:$F379)-SUMIF($AE$6:$AE379,11,$F$6:$F379))/ABS(SUMIF($W$6:$W379,1,$I$6:$I379)),0)</f>
        <v>0</v>
      </c>
      <c r="AC379" s="159">
        <f>IF(NOT(SUMIF($W$6:$W379,1,$I$6:$I379)=0),(SUMIF($W$6:$W379,13,$F$6:$F379)-SUMIF($AE$6:$AE379,13,$F$6:$F379))/ABS(SUMIF($W$6:$W379,1,$I$6:$I379)),0)</f>
        <v>0</v>
      </c>
      <c r="AD379" s="159">
        <f>IF(SUM($W$6:$W379)+SUM($AE$6:$AE379)=0,0,1-X379-Y379-Z379-AA379-AB379-AC379)</f>
        <v>0</v>
      </c>
      <c r="AE379" s="160">
        <f>IF(AND($D379="S",$E379="T"),1,IF(AND($D379="B",$E379="A"),2,IF(AND($G379="G",$E379="A"),3,IF(AND($G379="G",$E379="D"),4,IF(AND($G379="R",$E379="A"),5,IF(AND($G379="R",$E379="D"),6,IF(AND($G379="C",$E379="A"),7,IF(AND($G379="C",$E379="D"),8,IF(AND($G379="L",$E379="A"),9,IF(AND($G379="L",$E379="D"),10,IF(AND($G379="O",$E379="A"),11,IF(AND($G379="O",$E379="D"),12,IF(AND($G379="V",$E379="A"),13,IF(AND($G379="V",$E379="D"),14,IF(AND($E379="A",$G379="B"),15,0)))))))))))))))</f>
        <v>0</v>
      </c>
      <c r="AF379" s="161">
        <f>IF(AND(D379="B",E379="H"),A379,IF(AND(G379="B",OR(E379="A",E379="D")),A379,0))</f>
        <v>0</v>
      </c>
    </row>
    <row r="380" ht="12.7" customHeight="1">
      <c r="A380" s="143">
        <f>IF($E380="H",-$F380,IF($E380="T",$F380,IF(AND($E380="A",$G380="B"),$F380,IF(AND(E380="D",G380="B"),F380*0.8,0))))</f>
        <v>0</v>
      </c>
      <c r="B380" s="144">
        <f>$B379-$A380</f>
        <v>0</v>
      </c>
      <c r="C380" s="144">
        <f>IF(OR($E380="Z",AND($E380="H",$D380="B")),$F380,IF(AND($D380="B",$E380="Ü"),-$F380,IF($E380="X",$F380*$AD380,IF(AND(E380="D",G380="B"),F380*0.2,IF(AND(D380="S",E380="H"),$F380*H380/100,0)))))</f>
        <v>0</v>
      </c>
      <c r="D380" s="145"/>
      <c r="E380" s="146"/>
      <c r="F380" s="147">
        <f>IF(AND(D380="G",E380="S"),ROUND(SUM($L$6:$L379)*H380/100,-2),IF(AND(D380="R",E380="S"),ROUND(SUM(N$6:N379)*H380/100,-2),IF(AND(D380="C",E380="S"),ROUND(SUM(P$6:P379)*H380/100,-2),IF(AND(D380="L",E380="S"),ROUND(SUM(R$6:R379)*H380/100,-2),IF(AND(D380="O",E380="S"),ROUND(SUM(T$6:T379)*H380/100,-2),IF(AND(D380="V",E380="S"),ROUND(SUM(V$6:V379)*H380/100,-2),IF(AND(D380="G",E380="Z"),ABS(ROUND(SUM(K$6:K379)*H380/100,-2)),IF(AND(D380="R",E380="Z"),ABS(ROUND(SUM(M$6:M379)*H380/100,-2)),IF(AND(D380="C",E380="Z"),ABS(ROUND(SUM(O$6:O379)*H380/100,-2)),IF(AND(D380="L",E380="Z"),ABS(ROUND(SUM(Q$6:Q379)*H380/100,-2)),IF(AND(D380="O",E380="Z"),ABS(ROUND(SUM(S$6:S379)*H380/100,-2)),IF(AND(D380="V",E380="Z"),ABS(ROUND(SUM(U$6:U379)*H380/100,-2)),IF(E380="X",ABS(ROUND(SUM(I$6:I379)*H380/100,-2)),IF(AND(D380="B",E380="H"),80000,0))))))))))))))</f>
        <v>0</v>
      </c>
      <c r="G380" s="148"/>
      <c r="H380" s="149">
        <f>IF(AND(E379="S"),H378,H379)</f>
        <v>5</v>
      </c>
      <c r="I380" s="144">
        <f>IF(AND($D380="S",$E380="H"),-$F380,IF(AND($D380="S",$E380="T"),$F380,0))</f>
        <v>0</v>
      </c>
      <c r="J380" s="150">
        <f>IF(AND($D380="S",OR($E380="Ü",$E380="T",$E380="A",$E380="D")),-$F380,IF(AND($G380="S",$E380="Ü"),$F380,IF(E380="S",$F380,IF(AND(D380="S",E380="H"),$F380*(100-H380)/100,IF(E380="X",-F380,0)))))</f>
        <v>0</v>
      </c>
      <c r="K380" s="151">
        <f>IF(AND($D380="G",$E380="H"),-$F380,IF(AND($D380="G",$E380="T"),$F380,0))</f>
        <v>0</v>
      </c>
      <c r="L380" s="152">
        <f>IF(AND($D380="G",$E380="H"),$F380,IF(AND($D380="G",NOT($E380="H")),-$F380,IF($G380="G",$F380,IF(AND($E380="B",NOT($D380="G")),$F380/($G$1-1),IF($E380="X",$F380*X380,0)))))</f>
        <v>0</v>
      </c>
      <c r="M380" s="153">
        <f>IF(AND($D380="R",$E380="H"),-$F380,IF(AND($D380="R",$E380="T"),$F380,0))</f>
        <v>0</v>
      </c>
      <c r="N380" s="152">
        <f>IF(AND($D380="R",$E380="H"),$F380,IF(AND($D380="R",NOT($E380="H")),-$F380,IF($G380="R",$F380,IF(AND($E380="B",NOT($D380="R")),$F380/($G$1-1),IF($E380="X",$F380*Y380,0)))))</f>
        <v>0</v>
      </c>
      <c r="O380" s="153">
        <f>IF(AND($D380="C",$E380="H"),-$F380,IF(AND($D380="C",$E380="T"),$F380,0))</f>
        <v>0</v>
      </c>
      <c r="P380" s="152">
        <f>IF($G$1&lt;3,0,IF(AND($D380="C",$E380="H"),$F380,IF(AND($D380="C",NOT($E380="H")),-$F380,IF($G380="C",$F380,IF(AND($E380="B",NOT($D380="C")),$F380/($G$1-1),IF($E380="X",$F380*Z380,0))))))</f>
        <v>0</v>
      </c>
      <c r="Q380" s="153">
        <f>IF(AND($D380="L",$E380="H"),-$F380,IF(AND($D380="L",$E380="T"),$F380,0))</f>
        <v>0</v>
      </c>
      <c r="R380" s="152">
        <f>IF($G$1&lt;4,0,IF(AND($D380="L",$E380="H"),$F380,IF(AND($D380="L",NOT($E380="H")),-$F380,IF($G380="L",$F380,IF(AND($E380="B",NOT($D380="L")),$F380/($G$1-1),IF($E380="X",$F380*AA380,0))))))</f>
        <v>0</v>
      </c>
      <c r="S380" s="153">
        <f>IF(AND($D380="O",$E380="H"),-$F380,IF(AND($D380="O",$E380="T"),$F380,0))</f>
        <v>0</v>
      </c>
      <c r="T380" s="152">
        <f>IF($G$1&lt;5,0,IF(AND($D380="O",$E380="H"),$F380,IF(AND($D380="O",NOT($E380="H")),-$F380,IF($G380="O",$F380,IF(AND($E380="B",NOT($D380="O")),$F380/($G$1-1),IF($E380="X",$F380*AB380,0))))))</f>
        <v>0</v>
      </c>
      <c r="U380" s="153">
        <f>IF(AND($D380="V",$E380="H"),-$F380,IF(AND($D380="V",$E380="T"),$F380,0))</f>
        <v>0</v>
      </c>
      <c r="V380" s="152">
        <f>IF($G$1&lt;6,0,IF(AND($D380="V",$E380="H"),$F380,IF(AND($D380="V",NOT($E380="H")),-$F380,IF($G380="V",$F380,IF(AND($E380="B",NOT($D380="V")),$F380/($G$1-1),IF($E380="X",($F380*AC380)-#REF!,0))))))</f>
        <v>0</v>
      </c>
      <c r="W380" s="154">
        <f>IF(AND(D380="S",E380="H"),1,IF(AND(D380="B",E380="H"),2,IF(AND(D380="G",E380="A"),3,IF(AND(D380="G",E380="D"),4,IF(AND(D380="R",E380="A"),5,IF(AND(D380="R",E380="D"),6,IF(AND(D380="C",E380="A"),7,IF(AND(D380="C",E380="D"),8,IF(AND(D380="L",E380="A"),9,IF(AND(D380="L",E380="D"),10,IF(AND(D380="O",E380="A"),11,IF(AND(D380="O",E380="D"),12,IF(AND(D380="V",E380="A"),13,IF(AND(D380="V",E380="D"),14,0))))))))))))))</f>
        <v>0</v>
      </c>
      <c r="X380" s="155">
        <f>IF(NOT(SUMIF($W$6:$W380,1,$I$6:$I380)=0),(SUMIF($W$6:$W380,3,$F$6:$F380)-SUMIF($AE$6:$AE380,3,$F$6:$F380))/ABS(SUMIF($W$6:$W380,1,$I$6:$I380)),0)</f>
        <v>0</v>
      </c>
      <c r="Y380" s="155">
        <f>IF(NOT(SUMIF($W$6:$W380,1,$I$6:$I380)=0),(SUMIF($W$6:$W380,5,$F$6:$F380)-SUMIF($AE$6:$AE380,5,$F$6:$F380))/ABS(SUMIF($W$6:$W380,1,$I$6:$I380)),0)</f>
        <v>0</v>
      </c>
      <c r="Z380" s="155">
        <f>IF(NOT(SUMIF($W$6:$W380,1,$I$6:$I380)=0),(SUMIF($W$6:$W380,7,$F$6:$F380)-SUMIF($AE$6:$AE380,7,$F$6:$F380))/ABS(SUMIF($W$6:$W380,1,$I$6:$I380)),0)</f>
        <v>0</v>
      </c>
      <c r="AA380" s="155">
        <f>IF(NOT(SUMIF($W$6:$W380,1,$I$6:$I380)=0),(SUMIF($W$6:$W380,9,$F$6:$F380)-SUMIF($AE$6:$AE380,9,$F$6:$F380))/ABS(SUMIF($W$6:$W380,1,$I$6:$I380)),0)</f>
        <v>0</v>
      </c>
      <c r="AB380" s="155">
        <f>IF(NOT(SUMIF($W$6:$W380,1,$I$6:$I380)=0),(SUMIF($W$6:$W380,11,$F$6:$F380)-SUMIF($AE$6:$AE380,11,$F$6:$F380))/ABS(SUMIF($W$6:$W380,1,$I$6:$I380)),0)</f>
        <v>0</v>
      </c>
      <c r="AC380" s="155">
        <f>IF(NOT(SUMIF($W$6:$W380,1,$I$6:$I380)=0),(SUMIF($W$6:$W380,13,$F$6:$F380)-SUMIF($AE$6:$AE380,13,$F$6:$F380))/ABS(SUMIF($W$6:$W380,1,$I$6:$I380)),0)</f>
        <v>0</v>
      </c>
      <c r="AD380" s="155">
        <f>IF(SUM($W$6:$W380)+SUM($AE$6:$AE380)=0,0,1-X380-Y380-Z380-AA380-AB380-AC380)</f>
        <v>0</v>
      </c>
      <c r="AE380" s="156">
        <f>IF(AND($D380="S",$E380="T"),1,IF(AND($D380="B",$E380="A"),2,IF(AND($G380="G",$E380="A"),3,IF(AND($G380="G",$E380="D"),4,IF(AND($G380="R",$E380="A"),5,IF(AND($G380="R",$E380="D"),6,IF(AND($G380="C",$E380="A"),7,IF(AND($G380="C",$E380="D"),8,IF(AND($G380="L",$E380="A"),9,IF(AND($G380="L",$E380="D"),10,IF(AND($G380="O",$E380="A"),11,IF(AND($G380="O",$E380="D"),12,IF(AND($G380="V",$E380="A"),13,IF(AND($G380="V",$E380="D"),14,IF(AND($E380="A",$G380="B"),15,0)))))))))))))))</f>
        <v>0</v>
      </c>
      <c r="AF380" s="157">
        <f>IF(AND(D380="B",E380="H"),A380,IF(AND(G380="B",OR(E380="A",E380="D")),A380,0))</f>
        <v>0</v>
      </c>
    </row>
    <row r="381" ht="12.7" customHeight="1">
      <c r="A381" s="143">
        <f>IF($E381="H",-$F381,IF($E381="T",$F381,IF(AND($E381="A",$G381="B"),$F381,IF(AND(E381="D",G381="B"),F381*0.8,0))))</f>
        <v>0</v>
      </c>
      <c r="B381" s="144">
        <f>$B380-$A381</f>
        <v>0</v>
      </c>
      <c r="C381" s="144">
        <f>IF(OR($E381="Z",AND($E381="H",$D381="B")),$F381,IF(AND($D381="B",$E381="Ü"),-$F381,IF($E381="X",$F381*$AD381,IF(AND(E381="D",G381="B"),F381*0.2,IF(AND(D381="S",E381="H"),$F381*H381/100,0)))))</f>
        <v>0</v>
      </c>
      <c r="D381" s="145"/>
      <c r="E381" s="146"/>
      <c r="F381" s="147">
        <f>IF(AND(D381="G",E381="S"),ROUND(SUM($L$6:$L380)*H381/100,-2),IF(AND(D381="R",E381="S"),ROUND(SUM(N$6:N380)*H381/100,-2),IF(AND(D381="C",E381="S"),ROUND(SUM(P$6:P380)*H381/100,-2),IF(AND(D381="L",E381="S"),ROUND(SUM(R$6:R380)*H381/100,-2),IF(AND(D381="O",E381="S"),ROUND(SUM(T$6:T380)*H381/100,-2),IF(AND(D381="V",E381="S"),ROUND(SUM(V$6:V380)*H381/100,-2),IF(AND(D381="G",E381="Z"),ABS(ROUND(SUM(K$6:K380)*H381/100,-2)),IF(AND(D381="R",E381="Z"),ABS(ROUND(SUM(M$6:M380)*H381/100,-2)),IF(AND(D381="C",E381="Z"),ABS(ROUND(SUM(O$6:O380)*H381/100,-2)),IF(AND(D381="L",E381="Z"),ABS(ROUND(SUM(Q$6:Q380)*H381/100,-2)),IF(AND(D381="O",E381="Z"),ABS(ROUND(SUM(S$6:S380)*H381/100,-2)),IF(AND(D381="V",E381="Z"),ABS(ROUND(SUM(U$6:U380)*H381/100,-2)),IF(E381="X",ABS(ROUND(SUM(I$6:I380)*H381/100,-2)),IF(AND(D381="B",E381="H"),80000,0))))))))))))))</f>
        <v>0</v>
      </c>
      <c r="G381" s="148"/>
      <c r="H381" s="149">
        <f>IF(AND(E380="S"),H379,H380)</f>
        <v>5</v>
      </c>
      <c r="I381" s="144">
        <f>IF(AND($D381="S",$E381="H"),-$F381,IF(AND($D381="S",$E381="T"),$F381,0))</f>
        <v>0</v>
      </c>
      <c r="J381" s="150">
        <f>IF(AND($D381="S",OR($E381="Ü",$E381="T",$E381="A",$E381="D")),-$F381,IF(AND($G381="S",$E381="Ü"),$F381,IF(E381="S",$F381,IF(AND(D381="S",E381="H"),$F381*(100-H381)/100,IF(E381="X",-F381,0)))))</f>
        <v>0</v>
      </c>
      <c r="K381" s="151">
        <f>IF(AND($D381="G",$E381="H"),-$F381,IF(AND($D381="G",$E381="T"),$F381,0))</f>
        <v>0</v>
      </c>
      <c r="L381" s="152">
        <f>IF(AND($D381="G",$E381="H"),$F381,IF(AND($D381="G",NOT($E381="H")),-$F381,IF($G381="G",$F381,IF(AND($E381="B",NOT($D381="G")),$F381/($G$1-1),IF($E381="X",$F381*X381,0)))))</f>
        <v>0</v>
      </c>
      <c r="M381" s="153">
        <f>IF(AND($D381="R",$E381="H"),-$F381,IF(AND($D381="R",$E381="T"),$F381,0))</f>
        <v>0</v>
      </c>
      <c r="N381" s="152">
        <f>IF(AND($D381="R",$E381="H"),$F381,IF(AND($D381="R",NOT($E381="H")),-$F381,IF($G381="R",$F381,IF(AND($E381="B",NOT($D381="R")),$F381/($G$1-1),IF($E381="X",$F381*Y381,0)))))</f>
        <v>0</v>
      </c>
      <c r="O381" s="153">
        <f>IF(AND($D381="C",$E381="H"),-$F381,IF(AND($D381="C",$E381="T"),$F381,0))</f>
        <v>0</v>
      </c>
      <c r="P381" s="152">
        <f>IF($G$1&lt;3,0,IF(AND($D381="C",$E381="H"),$F381,IF(AND($D381="C",NOT($E381="H")),-$F381,IF($G381="C",$F381,IF(AND($E381="B",NOT($D381="C")),$F381/($G$1-1),IF($E381="X",$F381*Z381,0))))))</f>
        <v>0</v>
      </c>
      <c r="Q381" s="153">
        <f>IF(AND($D381="L",$E381="H"),-$F381,IF(AND($D381="L",$E381="T"),$F381,0))</f>
        <v>0</v>
      </c>
      <c r="R381" s="152">
        <f>IF($G$1&lt;4,0,IF(AND($D381="L",$E381="H"),$F381,IF(AND($D381="L",NOT($E381="H")),-$F381,IF($G381="L",$F381,IF(AND($E381="B",NOT($D381="L")),$F381/($G$1-1),IF($E381="X",$F381*AA381,0))))))</f>
        <v>0</v>
      </c>
      <c r="S381" s="153">
        <f>IF(AND($D381="O",$E381="H"),-$F381,IF(AND($D381="O",$E381="T"),$F381,0))</f>
        <v>0</v>
      </c>
      <c r="T381" s="152">
        <f>IF($G$1&lt;5,0,IF(AND($D381="O",$E381="H"),$F381,IF(AND($D381="O",NOT($E381="H")),-$F381,IF($G381="O",$F381,IF(AND($E381="B",NOT($D381="O")),$F381/($G$1-1),IF($E381="X",$F381*AB381,0))))))</f>
        <v>0</v>
      </c>
      <c r="U381" s="153">
        <f>IF(AND($D381="V",$E381="H"),-$F381,IF(AND($D381="V",$E381="T"),$F381,0))</f>
        <v>0</v>
      </c>
      <c r="V381" s="152">
        <f>IF($G$1&lt;6,0,IF(AND($D381="V",$E381="H"),$F381,IF(AND($D381="V",NOT($E381="H")),-$F381,IF($G381="V",$F381,IF(AND($E381="B",NOT($D381="V")),$F381/($G$1-1),IF($E381="X",($F381*AC381)-#REF!,0))))))</f>
        <v>0</v>
      </c>
      <c r="W381" s="158">
        <f>IF(AND(D381="S",E381="H"),1,IF(AND(D381="B",E381="H"),2,IF(AND(D381="G",E381="A"),3,IF(AND(D381="G",E381="D"),4,IF(AND(D381="R",E381="A"),5,IF(AND(D381="R",E381="D"),6,IF(AND(D381="C",E381="A"),7,IF(AND(D381="C",E381="D"),8,IF(AND(D381="L",E381="A"),9,IF(AND(D381="L",E381="D"),10,IF(AND(D381="O",E381="A"),11,IF(AND(D381="O",E381="D"),12,IF(AND(D381="V",E381="A"),13,IF(AND(D381="V",E381="D"),14,0))))))))))))))</f>
        <v>0</v>
      </c>
      <c r="X381" s="159">
        <f>IF(NOT(SUMIF($W$6:$W381,1,$I$6:$I381)=0),(SUMIF($W$6:$W381,3,$F$6:$F381)-SUMIF($AE$6:$AE381,3,$F$6:$F381))/ABS(SUMIF($W$6:$W381,1,$I$6:$I381)),0)</f>
        <v>0</v>
      </c>
      <c r="Y381" s="159">
        <f>IF(NOT(SUMIF($W$6:$W381,1,$I$6:$I381)=0),(SUMIF($W$6:$W381,5,$F$6:$F381)-SUMIF($AE$6:$AE381,5,$F$6:$F381))/ABS(SUMIF($W$6:$W381,1,$I$6:$I381)),0)</f>
        <v>0</v>
      </c>
      <c r="Z381" s="159">
        <f>IF(NOT(SUMIF($W$6:$W381,1,$I$6:$I381)=0),(SUMIF($W$6:$W381,7,$F$6:$F381)-SUMIF($AE$6:$AE381,7,$F$6:$F381))/ABS(SUMIF($W$6:$W381,1,$I$6:$I381)),0)</f>
        <v>0</v>
      </c>
      <c r="AA381" s="159">
        <f>IF(NOT(SUMIF($W$6:$W381,1,$I$6:$I381)=0),(SUMIF($W$6:$W381,9,$F$6:$F381)-SUMIF($AE$6:$AE381,9,$F$6:$F381))/ABS(SUMIF($W$6:$W381,1,$I$6:$I381)),0)</f>
        <v>0</v>
      </c>
      <c r="AB381" s="159">
        <f>IF(NOT(SUMIF($W$6:$W381,1,$I$6:$I381)=0),(SUMIF($W$6:$W381,11,$F$6:$F381)-SUMIF($AE$6:$AE381,11,$F$6:$F381))/ABS(SUMIF($W$6:$W381,1,$I$6:$I381)),0)</f>
        <v>0</v>
      </c>
      <c r="AC381" s="159">
        <f>IF(NOT(SUMIF($W$6:$W381,1,$I$6:$I381)=0),(SUMIF($W$6:$W381,13,$F$6:$F381)-SUMIF($AE$6:$AE381,13,$F$6:$F381))/ABS(SUMIF($W$6:$W381,1,$I$6:$I381)),0)</f>
        <v>0</v>
      </c>
      <c r="AD381" s="159">
        <f>IF(SUM($W$6:$W381)+SUM($AE$6:$AE381)=0,0,1-X381-Y381-Z381-AA381-AB381-AC381)</f>
        <v>0</v>
      </c>
      <c r="AE381" s="160">
        <f>IF(AND($D381="S",$E381="T"),1,IF(AND($D381="B",$E381="A"),2,IF(AND($G381="G",$E381="A"),3,IF(AND($G381="G",$E381="D"),4,IF(AND($G381="R",$E381="A"),5,IF(AND($G381="R",$E381="D"),6,IF(AND($G381="C",$E381="A"),7,IF(AND($G381="C",$E381="D"),8,IF(AND($G381="L",$E381="A"),9,IF(AND($G381="L",$E381="D"),10,IF(AND($G381="O",$E381="A"),11,IF(AND($G381="O",$E381="D"),12,IF(AND($G381="V",$E381="A"),13,IF(AND($G381="V",$E381="D"),14,IF(AND($E381="A",$G381="B"),15,0)))))))))))))))</f>
        <v>0</v>
      </c>
      <c r="AF381" s="161">
        <f>IF(AND(D381="B",E381="H"),A381,IF(AND(G381="B",OR(E381="A",E381="D")),A381,0))</f>
        <v>0</v>
      </c>
    </row>
    <row r="382" ht="12.7" customHeight="1">
      <c r="A382" s="143">
        <f>IF($E382="H",-$F382,IF($E382="T",$F382,IF(AND($E382="A",$G382="B"),$F382,IF(AND(E382="D",G382="B"),F382*0.8,0))))</f>
        <v>0</v>
      </c>
      <c r="B382" s="144">
        <f>$B381-$A382</f>
        <v>0</v>
      </c>
      <c r="C382" s="144">
        <f>IF(OR($E382="Z",AND($E382="H",$D382="B")),$F382,IF(AND($D382="B",$E382="Ü"),-$F382,IF($E382="X",$F382*$AD382,IF(AND(E382="D",G382="B"),F382*0.2,IF(AND(D382="S",E382="H"),$F382*H382/100,0)))))</f>
        <v>0</v>
      </c>
      <c r="D382" s="145"/>
      <c r="E382" s="146"/>
      <c r="F382" s="147">
        <f>IF(AND(D382="G",E382="S"),ROUND(SUM($L$6:$L381)*H382/100,-2),IF(AND(D382="R",E382="S"),ROUND(SUM(N$6:N381)*H382/100,-2),IF(AND(D382="C",E382="S"),ROUND(SUM(P$6:P381)*H382/100,-2),IF(AND(D382="L",E382="S"),ROUND(SUM(R$6:R381)*H382/100,-2),IF(AND(D382="O",E382="S"),ROUND(SUM(T$6:T381)*H382/100,-2),IF(AND(D382="V",E382="S"),ROUND(SUM(V$6:V381)*H382/100,-2),IF(AND(D382="G",E382="Z"),ABS(ROUND(SUM(K$6:K381)*H382/100,-2)),IF(AND(D382="R",E382="Z"),ABS(ROUND(SUM(M$6:M381)*H382/100,-2)),IF(AND(D382="C",E382="Z"),ABS(ROUND(SUM(O$6:O381)*H382/100,-2)),IF(AND(D382="L",E382="Z"),ABS(ROUND(SUM(Q$6:Q381)*H382/100,-2)),IF(AND(D382="O",E382="Z"),ABS(ROUND(SUM(S$6:S381)*H382/100,-2)),IF(AND(D382="V",E382="Z"),ABS(ROUND(SUM(U$6:U381)*H382/100,-2)),IF(E382="X",ABS(ROUND(SUM(I$6:I381)*H382/100,-2)),IF(AND(D382="B",E382="H"),80000,0))))))))))))))</f>
        <v>0</v>
      </c>
      <c r="G382" s="148"/>
      <c r="H382" s="149">
        <f>IF(AND(E381="S"),H380,H381)</f>
        <v>5</v>
      </c>
      <c r="I382" s="144">
        <f>IF(AND($D382="S",$E382="H"),-$F382,IF(AND($D382="S",$E382="T"),$F382,0))</f>
        <v>0</v>
      </c>
      <c r="J382" s="150">
        <f>IF(AND($D382="S",OR($E382="Ü",$E382="T",$E382="A",$E382="D")),-$F382,IF(AND($G382="S",$E382="Ü"),$F382,IF(E382="S",$F382,IF(AND(D382="S",E382="H"),$F382*(100-H382)/100,IF(E382="X",-F382,0)))))</f>
        <v>0</v>
      </c>
      <c r="K382" s="151">
        <f>IF(AND($D382="G",$E382="H"),-$F382,IF(AND($D382="G",$E382="T"),$F382,0))</f>
        <v>0</v>
      </c>
      <c r="L382" s="152">
        <f>IF(AND($D382="G",$E382="H"),$F382,IF(AND($D382="G",NOT($E382="H")),-$F382,IF($G382="G",$F382,IF(AND($E382="B",NOT($D382="G")),$F382/($G$1-1),IF($E382="X",$F382*X382,0)))))</f>
        <v>0</v>
      </c>
      <c r="M382" s="153">
        <f>IF(AND($D382="R",$E382="H"),-$F382,IF(AND($D382="R",$E382="T"),$F382,0))</f>
        <v>0</v>
      </c>
      <c r="N382" s="152">
        <f>IF(AND($D382="R",$E382="H"),$F382,IF(AND($D382="R",NOT($E382="H")),-$F382,IF($G382="R",$F382,IF(AND($E382="B",NOT($D382="R")),$F382/($G$1-1),IF($E382="X",$F382*Y382,0)))))</f>
        <v>0</v>
      </c>
      <c r="O382" s="153">
        <f>IF(AND($D382="C",$E382="H"),-$F382,IF(AND($D382="C",$E382="T"),$F382,0))</f>
        <v>0</v>
      </c>
      <c r="P382" s="152">
        <f>IF($G$1&lt;3,0,IF(AND($D382="C",$E382="H"),$F382,IF(AND($D382="C",NOT($E382="H")),-$F382,IF($G382="C",$F382,IF(AND($E382="B",NOT($D382="C")),$F382/($G$1-1),IF($E382="X",$F382*Z382,0))))))</f>
        <v>0</v>
      </c>
      <c r="Q382" s="153">
        <f>IF(AND($D382="L",$E382="H"),-$F382,IF(AND($D382="L",$E382="T"),$F382,0))</f>
        <v>0</v>
      </c>
      <c r="R382" s="152">
        <f>IF($G$1&lt;4,0,IF(AND($D382="L",$E382="H"),$F382,IF(AND($D382="L",NOT($E382="H")),-$F382,IF($G382="L",$F382,IF(AND($E382="B",NOT($D382="L")),$F382/($G$1-1),IF($E382="X",$F382*AA382,0))))))</f>
        <v>0</v>
      </c>
      <c r="S382" s="153">
        <f>IF(AND($D382="O",$E382="H"),-$F382,IF(AND($D382="O",$E382="T"),$F382,0))</f>
        <v>0</v>
      </c>
      <c r="T382" s="152">
        <f>IF($G$1&lt;5,0,IF(AND($D382="O",$E382="H"),$F382,IF(AND($D382="O",NOT($E382="H")),-$F382,IF($G382="O",$F382,IF(AND($E382="B",NOT($D382="O")),$F382/($G$1-1),IF($E382="X",$F382*AB382,0))))))</f>
        <v>0</v>
      </c>
      <c r="U382" s="153">
        <f>IF(AND($D382="V",$E382="H"),-$F382,IF(AND($D382="V",$E382="T"),$F382,0))</f>
        <v>0</v>
      </c>
      <c r="V382" s="152">
        <f>IF($G$1&lt;6,0,IF(AND($D382="V",$E382="H"),$F382,IF(AND($D382="V",NOT($E382="H")),-$F382,IF($G382="V",$F382,IF(AND($E382="B",NOT($D382="V")),$F382/($G$1-1),IF($E382="X",($F382*AC382)-#REF!,0))))))</f>
        <v>0</v>
      </c>
      <c r="W382" s="154">
        <f>IF(AND(D382="S",E382="H"),1,IF(AND(D382="B",E382="H"),2,IF(AND(D382="G",E382="A"),3,IF(AND(D382="G",E382="D"),4,IF(AND(D382="R",E382="A"),5,IF(AND(D382="R",E382="D"),6,IF(AND(D382="C",E382="A"),7,IF(AND(D382="C",E382="D"),8,IF(AND(D382="L",E382="A"),9,IF(AND(D382="L",E382="D"),10,IF(AND(D382="O",E382="A"),11,IF(AND(D382="O",E382="D"),12,IF(AND(D382="V",E382="A"),13,IF(AND(D382="V",E382="D"),14,0))))))))))))))</f>
        <v>0</v>
      </c>
      <c r="X382" s="155">
        <f>IF(NOT(SUMIF($W$6:$W382,1,$I$6:$I382)=0),(SUMIF($W$6:$W382,3,$F$6:$F382)-SUMIF($AE$6:$AE382,3,$F$6:$F382))/ABS(SUMIF($W$6:$W382,1,$I$6:$I382)),0)</f>
        <v>0</v>
      </c>
      <c r="Y382" s="155">
        <f>IF(NOT(SUMIF($W$6:$W382,1,$I$6:$I382)=0),(SUMIF($W$6:$W382,5,$F$6:$F382)-SUMIF($AE$6:$AE382,5,$F$6:$F382))/ABS(SUMIF($W$6:$W382,1,$I$6:$I382)),0)</f>
        <v>0</v>
      </c>
      <c r="Z382" s="155">
        <f>IF(NOT(SUMIF($W$6:$W382,1,$I$6:$I382)=0),(SUMIF($W$6:$W382,7,$F$6:$F382)-SUMIF($AE$6:$AE382,7,$F$6:$F382))/ABS(SUMIF($W$6:$W382,1,$I$6:$I382)),0)</f>
        <v>0</v>
      </c>
      <c r="AA382" s="155">
        <f>IF(NOT(SUMIF($W$6:$W382,1,$I$6:$I382)=0),(SUMIF($W$6:$W382,9,$F$6:$F382)-SUMIF($AE$6:$AE382,9,$F$6:$F382))/ABS(SUMIF($W$6:$W382,1,$I$6:$I382)),0)</f>
        <v>0</v>
      </c>
      <c r="AB382" s="155">
        <f>IF(NOT(SUMIF($W$6:$W382,1,$I$6:$I382)=0),(SUMIF($W$6:$W382,11,$F$6:$F382)-SUMIF($AE$6:$AE382,11,$F$6:$F382))/ABS(SUMIF($W$6:$W382,1,$I$6:$I382)),0)</f>
        <v>0</v>
      </c>
      <c r="AC382" s="155">
        <f>IF(NOT(SUMIF($W$6:$W382,1,$I$6:$I382)=0),(SUMIF($W$6:$W382,13,$F$6:$F382)-SUMIF($AE$6:$AE382,13,$F$6:$F382))/ABS(SUMIF($W$6:$W382,1,$I$6:$I382)),0)</f>
        <v>0</v>
      </c>
      <c r="AD382" s="155">
        <f>IF(SUM($W$6:$W382)+SUM($AE$6:$AE382)=0,0,1-X382-Y382-Z382-AA382-AB382-AC382)</f>
        <v>0</v>
      </c>
      <c r="AE382" s="156">
        <f>IF(AND($D382="S",$E382="T"),1,IF(AND($D382="B",$E382="A"),2,IF(AND($G382="G",$E382="A"),3,IF(AND($G382="G",$E382="D"),4,IF(AND($G382="R",$E382="A"),5,IF(AND($G382="R",$E382="D"),6,IF(AND($G382="C",$E382="A"),7,IF(AND($G382="C",$E382="D"),8,IF(AND($G382="L",$E382="A"),9,IF(AND($G382="L",$E382="D"),10,IF(AND($G382="O",$E382="A"),11,IF(AND($G382="O",$E382="D"),12,IF(AND($G382="V",$E382="A"),13,IF(AND($G382="V",$E382="D"),14,IF(AND($E382="A",$G382="B"),15,0)))))))))))))))</f>
        <v>0</v>
      </c>
      <c r="AF382" s="157">
        <f>IF(AND(D382="B",E382="H"),A382,IF(AND(G382="B",OR(E382="A",E382="D")),A382,0))</f>
        <v>0</v>
      </c>
    </row>
    <row r="383" ht="12.7" customHeight="1">
      <c r="A383" s="143">
        <f>IF($E383="H",-$F383,IF($E383="T",$F383,IF(AND($E383="A",$G383="B"),$F383,IF(AND(E383="D",G383="B"),F383*0.8,0))))</f>
        <v>0</v>
      </c>
      <c r="B383" s="144">
        <f>$B382-$A383</f>
        <v>0</v>
      </c>
      <c r="C383" s="144">
        <f>IF(OR($E383="Z",AND($E383="H",$D383="B")),$F383,IF(AND($D383="B",$E383="Ü"),-$F383,IF($E383="X",$F383*$AD383,IF(AND(E383="D",G383="B"),F383*0.2,IF(AND(D383="S",E383="H"),$F383*H383/100,0)))))</f>
        <v>0</v>
      </c>
      <c r="D383" s="145"/>
      <c r="E383" s="146"/>
      <c r="F383" s="147">
        <f>IF(AND(D383="G",E383="S"),ROUND(SUM($L$6:$L382)*H383/100,-2),IF(AND(D383="R",E383="S"),ROUND(SUM(N$6:N382)*H383/100,-2),IF(AND(D383="C",E383="S"),ROUND(SUM(P$6:P382)*H383/100,-2),IF(AND(D383="L",E383="S"),ROUND(SUM(R$6:R382)*H383/100,-2),IF(AND(D383="O",E383="S"),ROUND(SUM(T$6:T382)*H383/100,-2),IF(AND(D383="V",E383="S"),ROUND(SUM(V$6:V382)*H383/100,-2),IF(AND(D383="G",E383="Z"),ABS(ROUND(SUM(K$6:K382)*H383/100,-2)),IF(AND(D383="R",E383="Z"),ABS(ROUND(SUM(M$6:M382)*H383/100,-2)),IF(AND(D383="C",E383="Z"),ABS(ROUND(SUM(O$6:O382)*H383/100,-2)),IF(AND(D383="L",E383="Z"),ABS(ROUND(SUM(Q$6:Q382)*H383/100,-2)),IF(AND(D383="O",E383="Z"),ABS(ROUND(SUM(S$6:S382)*H383/100,-2)),IF(AND(D383="V",E383="Z"),ABS(ROUND(SUM(U$6:U382)*H383/100,-2)),IF(E383="X",ABS(ROUND(SUM(I$6:I382)*H383/100,-2)),IF(AND(D383="B",E383="H"),80000,0))))))))))))))</f>
        <v>0</v>
      </c>
      <c r="G383" s="148"/>
      <c r="H383" s="149">
        <f>IF(AND(E382="S"),H381,H382)</f>
        <v>5</v>
      </c>
      <c r="I383" s="144">
        <f>IF(AND($D383="S",$E383="H"),-$F383,IF(AND($D383="S",$E383="T"),$F383,0))</f>
        <v>0</v>
      </c>
      <c r="J383" s="150">
        <f>IF(AND($D383="S",OR($E383="Ü",$E383="T",$E383="A",$E383="D")),-$F383,IF(AND($G383="S",$E383="Ü"),$F383,IF(E383="S",$F383,IF(AND(D383="S",E383="H"),$F383*(100-H383)/100,IF(E383="X",-F383,0)))))</f>
        <v>0</v>
      </c>
      <c r="K383" s="151">
        <f>IF(AND($D383="G",$E383="H"),-$F383,IF(AND($D383="G",$E383="T"),$F383,0))</f>
        <v>0</v>
      </c>
      <c r="L383" s="152">
        <f>IF(AND($D383="G",$E383="H"),$F383,IF(AND($D383="G",NOT($E383="H")),-$F383,IF($G383="G",$F383,IF(AND($E383="B",NOT($D383="G")),$F383/($G$1-1),IF($E383="X",$F383*X383,0)))))</f>
        <v>0</v>
      </c>
      <c r="M383" s="153">
        <f>IF(AND($D383="R",$E383="H"),-$F383,IF(AND($D383="R",$E383="T"),$F383,0))</f>
        <v>0</v>
      </c>
      <c r="N383" s="152">
        <f>IF(AND($D383="R",$E383="H"),$F383,IF(AND($D383="R",NOT($E383="H")),-$F383,IF($G383="R",$F383,IF(AND($E383="B",NOT($D383="R")),$F383/($G$1-1),IF($E383="X",$F383*Y383,0)))))</f>
        <v>0</v>
      </c>
      <c r="O383" s="153">
        <f>IF(AND($D383="C",$E383="H"),-$F383,IF(AND($D383="C",$E383="T"),$F383,0))</f>
        <v>0</v>
      </c>
      <c r="P383" s="152">
        <f>IF($G$1&lt;3,0,IF(AND($D383="C",$E383="H"),$F383,IF(AND($D383="C",NOT($E383="H")),-$F383,IF($G383="C",$F383,IF(AND($E383="B",NOT($D383="C")),$F383/($G$1-1),IF($E383="X",$F383*Z383,0))))))</f>
        <v>0</v>
      </c>
      <c r="Q383" s="153">
        <f>IF(AND($D383="L",$E383="H"),-$F383,IF(AND($D383="L",$E383="T"),$F383,0))</f>
        <v>0</v>
      </c>
      <c r="R383" s="152">
        <f>IF($G$1&lt;4,0,IF(AND($D383="L",$E383="H"),$F383,IF(AND($D383="L",NOT($E383="H")),-$F383,IF($G383="L",$F383,IF(AND($E383="B",NOT($D383="L")),$F383/($G$1-1),IF($E383="X",$F383*AA383,0))))))</f>
        <v>0</v>
      </c>
      <c r="S383" s="153">
        <f>IF(AND($D383="O",$E383="H"),-$F383,IF(AND($D383="O",$E383="T"),$F383,0))</f>
        <v>0</v>
      </c>
      <c r="T383" s="152">
        <f>IF($G$1&lt;5,0,IF(AND($D383="O",$E383="H"),$F383,IF(AND($D383="O",NOT($E383="H")),-$F383,IF($G383="O",$F383,IF(AND($E383="B",NOT($D383="O")),$F383/($G$1-1),IF($E383="X",$F383*AB383,0))))))</f>
        <v>0</v>
      </c>
      <c r="U383" s="153">
        <f>IF(AND($D383="V",$E383="H"),-$F383,IF(AND($D383="V",$E383="T"),$F383,0))</f>
        <v>0</v>
      </c>
      <c r="V383" s="152">
        <f>IF($G$1&lt;6,0,IF(AND($D383="V",$E383="H"),$F383,IF(AND($D383="V",NOT($E383="H")),-$F383,IF($G383="V",$F383,IF(AND($E383="B",NOT($D383="V")),$F383/($G$1-1),IF($E383="X",($F383*AC383)-#REF!,0))))))</f>
        <v>0</v>
      </c>
      <c r="W383" s="158">
        <f>IF(AND(D383="S",E383="H"),1,IF(AND(D383="B",E383="H"),2,IF(AND(D383="G",E383="A"),3,IF(AND(D383="G",E383="D"),4,IF(AND(D383="R",E383="A"),5,IF(AND(D383="R",E383="D"),6,IF(AND(D383="C",E383="A"),7,IF(AND(D383="C",E383="D"),8,IF(AND(D383="L",E383="A"),9,IF(AND(D383="L",E383="D"),10,IF(AND(D383="O",E383="A"),11,IF(AND(D383="O",E383="D"),12,IF(AND(D383="V",E383="A"),13,IF(AND(D383="V",E383="D"),14,0))))))))))))))</f>
        <v>0</v>
      </c>
      <c r="X383" s="159">
        <f>IF(NOT(SUMIF($W$6:$W383,1,$I$6:$I383)=0),(SUMIF($W$6:$W383,3,$F$6:$F383)-SUMIF($AE$6:$AE383,3,$F$6:$F383))/ABS(SUMIF($W$6:$W383,1,$I$6:$I383)),0)</f>
        <v>0</v>
      </c>
      <c r="Y383" s="159">
        <f>IF(NOT(SUMIF($W$6:$W383,1,$I$6:$I383)=0),(SUMIF($W$6:$W383,5,$F$6:$F383)-SUMIF($AE$6:$AE383,5,$F$6:$F383))/ABS(SUMIF($W$6:$W383,1,$I$6:$I383)),0)</f>
        <v>0</v>
      </c>
      <c r="Z383" s="159">
        <f>IF(NOT(SUMIF($W$6:$W383,1,$I$6:$I383)=0),(SUMIF($W$6:$W383,7,$F$6:$F383)-SUMIF($AE$6:$AE383,7,$F$6:$F383))/ABS(SUMIF($W$6:$W383,1,$I$6:$I383)),0)</f>
        <v>0</v>
      </c>
      <c r="AA383" s="159">
        <f>IF(NOT(SUMIF($W$6:$W383,1,$I$6:$I383)=0),(SUMIF($W$6:$W383,9,$F$6:$F383)-SUMIF($AE$6:$AE383,9,$F$6:$F383))/ABS(SUMIF($W$6:$W383,1,$I$6:$I383)),0)</f>
        <v>0</v>
      </c>
      <c r="AB383" s="159">
        <f>IF(NOT(SUMIF($W$6:$W383,1,$I$6:$I383)=0),(SUMIF($W$6:$W383,11,$F$6:$F383)-SUMIF($AE$6:$AE383,11,$F$6:$F383))/ABS(SUMIF($W$6:$W383,1,$I$6:$I383)),0)</f>
        <v>0</v>
      </c>
      <c r="AC383" s="159">
        <f>IF(NOT(SUMIF($W$6:$W383,1,$I$6:$I383)=0),(SUMIF($W$6:$W383,13,$F$6:$F383)-SUMIF($AE$6:$AE383,13,$F$6:$F383))/ABS(SUMIF($W$6:$W383,1,$I$6:$I383)),0)</f>
        <v>0</v>
      </c>
      <c r="AD383" s="159">
        <f>IF(SUM($W$6:$W383)+SUM($AE$6:$AE383)=0,0,1-X383-Y383-Z383-AA383-AB383-AC383)</f>
        <v>0</v>
      </c>
      <c r="AE383" s="160">
        <f>IF(AND($D383="S",$E383="T"),1,IF(AND($D383="B",$E383="A"),2,IF(AND($G383="G",$E383="A"),3,IF(AND($G383="G",$E383="D"),4,IF(AND($G383="R",$E383="A"),5,IF(AND($G383="R",$E383="D"),6,IF(AND($G383="C",$E383="A"),7,IF(AND($G383="C",$E383="D"),8,IF(AND($G383="L",$E383="A"),9,IF(AND($G383="L",$E383="D"),10,IF(AND($G383="O",$E383="A"),11,IF(AND($G383="O",$E383="D"),12,IF(AND($G383="V",$E383="A"),13,IF(AND($G383="V",$E383="D"),14,IF(AND($E383="A",$G383="B"),15,0)))))))))))))))</f>
        <v>0</v>
      </c>
      <c r="AF383" s="161">
        <f>IF(AND(D383="B",E383="H"),A383,IF(AND(G383="B",OR(E383="A",E383="D")),A383,0))</f>
        <v>0</v>
      </c>
    </row>
    <row r="384" ht="12.7" customHeight="1">
      <c r="A384" s="143">
        <f>IF($E384="H",-$F384,IF($E384="T",$F384,IF(AND($E384="A",$G384="B"),$F384,IF(AND(E384="D",G384="B"),F384*0.8,0))))</f>
        <v>0</v>
      </c>
      <c r="B384" s="144">
        <f>$B383-$A384</f>
        <v>0</v>
      </c>
      <c r="C384" s="144">
        <f>IF(OR($E384="Z",AND($E384="H",$D384="B")),$F384,IF(AND($D384="B",$E384="Ü"),-$F384,IF($E384="X",$F384*$AD384,IF(AND(E384="D",G384="B"),F384*0.2,IF(AND(D384="S",E384="H"),$F384*H384/100,0)))))</f>
        <v>0</v>
      </c>
      <c r="D384" s="145"/>
      <c r="E384" s="146"/>
      <c r="F384" s="147">
        <f>IF(AND(D384="G",E384="S"),ROUND(SUM($L$6:$L383)*H384/100,-2),IF(AND(D384="R",E384="S"),ROUND(SUM(N$6:N383)*H384/100,-2),IF(AND(D384="C",E384="S"),ROUND(SUM(P$6:P383)*H384/100,-2),IF(AND(D384="L",E384="S"),ROUND(SUM(R$6:R383)*H384/100,-2),IF(AND(D384="O",E384="S"),ROUND(SUM(T$6:T383)*H384/100,-2),IF(AND(D384="V",E384="S"),ROUND(SUM(V$6:V383)*H384/100,-2),IF(AND(D384="G",E384="Z"),ABS(ROUND(SUM(K$6:K383)*H384/100,-2)),IF(AND(D384="R",E384="Z"),ABS(ROUND(SUM(M$6:M383)*H384/100,-2)),IF(AND(D384="C",E384="Z"),ABS(ROUND(SUM(O$6:O383)*H384/100,-2)),IF(AND(D384="L",E384="Z"),ABS(ROUND(SUM(Q$6:Q383)*H384/100,-2)),IF(AND(D384="O",E384="Z"),ABS(ROUND(SUM(S$6:S383)*H384/100,-2)),IF(AND(D384="V",E384="Z"),ABS(ROUND(SUM(U$6:U383)*H384/100,-2)),IF(E384="X",ABS(ROUND(SUM(I$6:I383)*H384/100,-2)),IF(AND(D384="B",E384="H"),80000,0))))))))))))))</f>
        <v>0</v>
      </c>
      <c r="G384" s="148"/>
      <c r="H384" s="149">
        <f>IF(AND(E383="S"),H382,H383)</f>
        <v>5</v>
      </c>
      <c r="I384" s="144">
        <f>IF(AND($D384="S",$E384="H"),-$F384,IF(AND($D384="S",$E384="T"),$F384,0))</f>
        <v>0</v>
      </c>
      <c r="J384" s="150">
        <f>IF(AND($D384="S",OR($E384="Ü",$E384="T",$E384="A",$E384="D")),-$F384,IF(AND($G384="S",$E384="Ü"),$F384,IF(E384="S",$F384,IF(AND(D384="S",E384="H"),$F384*(100-H384)/100,IF(E384="X",-F384,0)))))</f>
        <v>0</v>
      </c>
      <c r="K384" s="151">
        <f>IF(AND($D384="G",$E384="H"),-$F384,IF(AND($D384="G",$E384="T"),$F384,0))</f>
        <v>0</v>
      </c>
      <c r="L384" s="152">
        <f>IF(AND($D384="G",$E384="H"),$F384,IF(AND($D384="G",NOT($E384="H")),-$F384,IF($G384="G",$F384,IF(AND($E384="B",NOT($D384="G")),$F384/($G$1-1),IF($E384="X",$F384*X384,0)))))</f>
        <v>0</v>
      </c>
      <c r="M384" s="153">
        <f>IF(AND($D384="R",$E384="H"),-$F384,IF(AND($D384="R",$E384="T"),$F384,0))</f>
        <v>0</v>
      </c>
      <c r="N384" s="152">
        <f>IF(AND($D384="R",$E384="H"),$F384,IF(AND($D384="R",NOT($E384="H")),-$F384,IF($G384="R",$F384,IF(AND($E384="B",NOT($D384="R")),$F384/($G$1-1),IF($E384="X",$F384*Y384,0)))))</f>
        <v>0</v>
      </c>
      <c r="O384" s="153">
        <f>IF(AND($D384="C",$E384="H"),-$F384,IF(AND($D384="C",$E384="T"),$F384,0))</f>
        <v>0</v>
      </c>
      <c r="P384" s="152">
        <f>IF($G$1&lt;3,0,IF(AND($D384="C",$E384="H"),$F384,IF(AND($D384="C",NOT($E384="H")),-$F384,IF($G384="C",$F384,IF(AND($E384="B",NOT($D384="C")),$F384/($G$1-1),IF($E384="X",$F384*Z384,0))))))</f>
        <v>0</v>
      </c>
      <c r="Q384" s="153">
        <f>IF(AND($D384="L",$E384="H"),-$F384,IF(AND($D384="L",$E384="T"),$F384,0))</f>
        <v>0</v>
      </c>
      <c r="R384" s="152">
        <f>IF($G$1&lt;4,0,IF(AND($D384="L",$E384="H"),$F384,IF(AND($D384="L",NOT($E384="H")),-$F384,IF($G384="L",$F384,IF(AND($E384="B",NOT($D384="L")),$F384/($G$1-1),IF($E384="X",$F384*AA384,0))))))</f>
        <v>0</v>
      </c>
      <c r="S384" s="153">
        <f>IF(AND($D384="O",$E384="H"),-$F384,IF(AND($D384="O",$E384="T"),$F384,0))</f>
        <v>0</v>
      </c>
      <c r="T384" s="152">
        <f>IF($G$1&lt;5,0,IF(AND($D384="O",$E384="H"),$F384,IF(AND($D384="O",NOT($E384="H")),-$F384,IF($G384="O",$F384,IF(AND($E384="B",NOT($D384="O")),$F384/($G$1-1),IF($E384="X",$F384*AB384,0))))))</f>
        <v>0</v>
      </c>
      <c r="U384" s="153">
        <f>IF(AND($D384="V",$E384="H"),-$F384,IF(AND($D384="V",$E384="T"),$F384,0))</f>
        <v>0</v>
      </c>
      <c r="V384" s="152">
        <f>IF($G$1&lt;6,0,IF(AND($D384="V",$E384="H"),$F384,IF(AND($D384="V",NOT($E384="H")),-$F384,IF($G384="V",$F384,IF(AND($E384="B",NOT($D384="V")),$F384/($G$1-1),IF($E384="X",($F384*AC384)-#REF!,0))))))</f>
        <v>0</v>
      </c>
      <c r="W384" s="154">
        <f>IF(AND(D384="S",E384="H"),1,IF(AND(D384="B",E384="H"),2,IF(AND(D384="G",E384="A"),3,IF(AND(D384="G",E384="D"),4,IF(AND(D384="R",E384="A"),5,IF(AND(D384="R",E384="D"),6,IF(AND(D384="C",E384="A"),7,IF(AND(D384="C",E384="D"),8,IF(AND(D384="L",E384="A"),9,IF(AND(D384="L",E384="D"),10,IF(AND(D384="O",E384="A"),11,IF(AND(D384="O",E384="D"),12,IF(AND(D384="V",E384="A"),13,IF(AND(D384="V",E384="D"),14,0))))))))))))))</f>
        <v>0</v>
      </c>
      <c r="X384" s="155">
        <f>IF(NOT(SUMIF($W$6:$W384,1,$I$6:$I384)=0),(SUMIF($W$6:$W384,3,$F$6:$F384)-SUMIF($AE$6:$AE384,3,$F$6:$F384))/ABS(SUMIF($W$6:$W384,1,$I$6:$I384)),0)</f>
        <v>0</v>
      </c>
      <c r="Y384" s="155">
        <f>IF(NOT(SUMIF($W$6:$W384,1,$I$6:$I384)=0),(SUMIF($W$6:$W384,5,$F$6:$F384)-SUMIF($AE$6:$AE384,5,$F$6:$F384))/ABS(SUMIF($W$6:$W384,1,$I$6:$I384)),0)</f>
        <v>0</v>
      </c>
      <c r="Z384" s="155">
        <f>IF(NOT(SUMIF($W$6:$W384,1,$I$6:$I384)=0),(SUMIF($W$6:$W384,7,$F$6:$F384)-SUMIF($AE$6:$AE384,7,$F$6:$F384))/ABS(SUMIF($W$6:$W384,1,$I$6:$I384)),0)</f>
        <v>0</v>
      </c>
      <c r="AA384" s="155">
        <f>IF(NOT(SUMIF($W$6:$W384,1,$I$6:$I384)=0),(SUMIF($W$6:$W384,9,$F$6:$F384)-SUMIF($AE$6:$AE384,9,$F$6:$F384))/ABS(SUMIF($W$6:$W384,1,$I$6:$I384)),0)</f>
        <v>0</v>
      </c>
      <c r="AB384" s="155">
        <f>IF(NOT(SUMIF($W$6:$W384,1,$I$6:$I384)=0),(SUMIF($W$6:$W384,11,$F$6:$F384)-SUMIF($AE$6:$AE384,11,$F$6:$F384))/ABS(SUMIF($W$6:$W384,1,$I$6:$I384)),0)</f>
        <v>0</v>
      </c>
      <c r="AC384" s="155">
        <f>IF(NOT(SUMIF($W$6:$W384,1,$I$6:$I384)=0),(SUMIF($W$6:$W384,13,$F$6:$F384)-SUMIF($AE$6:$AE384,13,$F$6:$F384))/ABS(SUMIF($W$6:$W384,1,$I$6:$I384)),0)</f>
        <v>0</v>
      </c>
      <c r="AD384" s="155">
        <f>IF(SUM($W$6:$W384)+SUM($AE$6:$AE384)=0,0,1-X384-Y384-Z384-AA384-AB384-AC384)</f>
        <v>0</v>
      </c>
      <c r="AE384" s="156">
        <f>IF(AND($D384="S",$E384="T"),1,IF(AND($D384="B",$E384="A"),2,IF(AND($G384="G",$E384="A"),3,IF(AND($G384="G",$E384="D"),4,IF(AND($G384="R",$E384="A"),5,IF(AND($G384="R",$E384="D"),6,IF(AND($G384="C",$E384="A"),7,IF(AND($G384="C",$E384="D"),8,IF(AND($G384="L",$E384="A"),9,IF(AND($G384="L",$E384="D"),10,IF(AND($G384="O",$E384="A"),11,IF(AND($G384="O",$E384="D"),12,IF(AND($G384="V",$E384="A"),13,IF(AND($G384="V",$E384="D"),14,IF(AND($E384="A",$G384="B"),15,0)))))))))))))))</f>
        <v>0</v>
      </c>
      <c r="AF384" s="157">
        <f>IF(AND(D384="B",E384="H"),A384,IF(AND(G384="B",OR(E384="A",E384="D")),A384,0))</f>
        <v>0</v>
      </c>
    </row>
    <row r="385" ht="12.7" customHeight="1">
      <c r="A385" s="143">
        <f>IF($E385="H",-$F385,IF($E385="T",$F385,IF(AND($E385="A",$G385="B"),$F385,IF(AND(E385="D",G385="B"),F385*0.8,0))))</f>
        <v>0</v>
      </c>
      <c r="B385" s="144">
        <f>$B384-$A385</f>
        <v>0</v>
      </c>
      <c r="C385" s="144">
        <f>IF(OR($E385="Z",AND($E385="H",$D385="B")),$F385,IF(AND($D385="B",$E385="Ü"),-$F385,IF($E385="X",$F385*$AD385,IF(AND(E385="D",G385="B"),F385*0.2,IF(AND(D385="S",E385="H"),$F385*H385/100,0)))))</f>
        <v>0</v>
      </c>
      <c r="D385" s="145"/>
      <c r="E385" s="146"/>
      <c r="F385" s="147">
        <f>IF(AND(D385="G",E385="S"),ROUND(SUM($L$6:$L384)*H385/100,-2),IF(AND(D385="R",E385="S"),ROUND(SUM(N$6:N384)*H385/100,-2),IF(AND(D385="C",E385="S"),ROUND(SUM(P$6:P384)*H385/100,-2),IF(AND(D385="L",E385="S"),ROUND(SUM(R$6:R384)*H385/100,-2),IF(AND(D385="O",E385="S"),ROUND(SUM(T$6:T384)*H385/100,-2),IF(AND(D385="V",E385="S"),ROUND(SUM(V$6:V384)*H385/100,-2),IF(AND(D385="G",E385="Z"),ABS(ROUND(SUM(K$6:K384)*H385/100,-2)),IF(AND(D385="R",E385="Z"),ABS(ROUND(SUM(M$6:M384)*H385/100,-2)),IF(AND(D385="C",E385="Z"),ABS(ROUND(SUM(O$6:O384)*H385/100,-2)),IF(AND(D385="L",E385="Z"),ABS(ROUND(SUM(Q$6:Q384)*H385/100,-2)),IF(AND(D385="O",E385="Z"),ABS(ROUND(SUM(S$6:S384)*H385/100,-2)),IF(AND(D385="V",E385="Z"),ABS(ROUND(SUM(U$6:U384)*H385/100,-2)),IF(E385="X",ABS(ROUND(SUM(I$6:I384)*H385/100,-2)),IF(AND(D385="B",E385="H"),80000,0))))))))))))))</f>
        <v>0</v>
      </c>
      <c r="G385" s="148"/>
      <c r="H385" s="149">
        <f>IF(AND(E384="S"),H383,H384)</f>
        <v>5</v>
      </c>
      <c r="I385" s="144">
        <f>IF(AND($D385="S",$E385="H"),-$F385,IF(AND($D385="S",$E385="T"),$F385,0))</f>
        <v>0</v>
      </c>
      <c r="J385" s="150">
        <f>IF(AND($D385="S",OR($E385="Ü",$E385="T",$E385="A",$E385="D")),-$F385,IF(AND($G385="S",$E385="Ü"),$F385,IF(E385="S",$F385,IF(AND(D385="S",E385="H"),$F385*(100-H385)/100,IF(E385="X",-F385,0)))))</f>
        <v>0</v>
      </c>
      <c r="K385" s="151">
        <f>IF(AND($D385="G",$E385="H"),-$F385,IF(AND($D385="G",$E385="T"),$F385,0))</f>
        <v>0</v>
      </c>
      <c r="L385" s="152">
        <f>IF(AND($D385="G",$E385="H"),$F385,IF(AND($D385="G",NOT($E385="H")),-$F385,IF($G385="G",$F385,IF(AND($E385="B",NOT($D385="G")),$F385/($G$1-1),IF($E385="X",$F385*X385,0)))))</f>
        <v>0</v>
      </c>
      <c r="M385" s="153">
        <f>IF(AND($D385="R",$E385="H"),-$F385,IF(AND($D385="R",$E385="T"),$F385,0))</f>
        <v>0</v>
      </c>
      <c r="N385" s="152">
        <f>IF(AND($D385="R",$E385="H"),$F385,IF(AND($D385="R",NOT($E385="H")),-$F385,IF($G385="R",$F385,IF(AND($E385="B",NOT($D385="R")),$F385/($G$1-1),IF($E385="X",$F385*Y385,0)))))</f>
        <v>0</v>
      </c>
      <c r="O385" s="153">
        <f>IF(AND($D385="C",$E385="H"),-$F385,IF(AND($D385="C",$E385="T"),$F385,0))</f>
        <v>0</v>
      </c>
      <c r="P385" s="152">
        <f>IF($G$1&lt;3,0,IF(AND($D385="C",$E385="H"),$F385,IF(AND($D385="C",NOT($E385="H")),-$F385,IF($G385="C",$F385,IF(AND($E385="B",NOT($D385="C")),$F385/($G$1-1),IF($E385="X",$F385*Z385,0))))))</f>
        <v>0</v>
      </c>
      <c r="Q385" s="153">
        <f>IF(AND($D385="L",$E385="H"),-$F385,IF(AND($D385="L",$E385="T"),$F385,0))</f>
        <v>0</v>
      </c>
      <c r="R385" s="152">
        <f>IF($G$1&lt;4,0,IF(AND($D385="L",$E385="H"),$F385,IF(AND($D385="L",NOT($E385="H")),-$F385,IF($G385="L",$F385,IF(AND($E385="B",NOT($D385="L")),$F385/($G$1-1),IF($E385="X",$F385*AA385,0))))))</f>
        <v>0</v>
      </c>
      <c r="S385" s="153">
        <f>IF(AND($D385="O",$E385="H"),-$F385,IF(AND($D385="O",$E385="T"),$F385,0))</f>
        <v>0</v>
      </c>
      <c r="T385" s="152">
        <f>IF($G$1&lt;5,0,IF(AND($D385="O",$E385="H"),$F385,IF(AND($D385="O",NOT($E385="H")),-$F385,IF($G385="O",$F385,IF(AND($E385="B",NOT($D385="O")),$F385/($G$1-1),IF($E385="X",$F385*AB385,0))))))</f>
        <v>0</v>
      </c>
      <c r="U385" s="153">
        <f>IF(AND($D385="V",$E385="H"),-$F385,IF(AND($D385="V",$E385="T"),$F385,0))</f>
        <v>0</v>
      </c>
      <c r="V385" s="152">
        <f>IF($G$1&lt;6,0,IF(AND($D385="V",$E385="H"),$F385,IF(AND($D385="V",NOT($E385="H")),-$F385,IF($G385="V",$F385,IF(AND($E385="B",NOT($D385="V")),$F385/($G$1-1),IF($E385="X",($F385*AC385)-#REF!,0))))))</f>
        <v>0</v>
      </c>
      <c r="W385" s="158">
        <f>IF(AND(D385="S",E385="H"),1,IF(AND(D385="B",E385="H"),2,IF(AND(D385="G",E385="A"),3,IF(AND(D385="G",E385="D"),4,IF(AND(D385="R",E385="A"),5,IF(AND(D385="R",E385="D"),6,IF(AND(D385="C",E385="A"),7,IF(AND(D385="C",E385="D"),8,IF(AND(D385="L",E385="A"),9,IF(AND(D385="L",E385="D"),10,IF(AND(D385="O",E385="A"),11,IF(AND(D385="O",E385="D"),12,IF(AND(D385="V",E385="A"),13,IF(AND(D385="V",E385="D"),14,0))))))))))))))</f>
        <v>0</v>
      </c>
      <c r="X385" s="159">
        <f>IF(NOT(SUMIF($W$6:$W385,1,$I$6:$I385)=0),(SUMIF($W$6:$W385,3,$F$6:$F385)-SUMIF($AE$6:$AE385,3,$F$6:$F385))/ABS(SUMIF($W$6:$W385,1,$I$6:$I385)),0)</f>
        <v>0</v>
      </c>
      <c r="Y385" s="159">
        <f>IF(NOT(SUMIF($W$6:$W385,1,$I$6:$I385)=0),(SUMIF($W$6:$W385,5,$F$6:$F385)-SUMIF($AE$6:$AE385,5,$F$6:$F385))/ABS(SUMIF($W$6:$W385,1,$I$6:$I385)),0)</f>
        <v>0</v>
      </c>
      <c r="Z385" s="159">
        <f>IF(NOT(SUMIF($W$6:$W385,1,$I$6:$I385)=0),(SUMIF($W$6:$W385,7,$F$6:$F385)-SUMIF($AE$6:$AE385,7,$F$6:$F385))/ABS(SUMIF($W$6:$W385,1,$I$6:$I385)),0)</f>
        <v>0</v>
      </c>
      <c r="AA385" s="159">
        <f>IF(NOT(SUMIF($W$6:$W385,1,$I$6:$I385)=0),(SUMIF($W$6:$W385,9,$F$6:$F385)-SUMIF($AE$6:$AE385,9,$F$6:$F385))/ABS(SUMIF($W$6:$W385,1,$I$6:$I385)),0)</f>
        <v>0</v>
      </c>
      <c r="AB385" s="159">
        <f>IF(NOT(SUMIF($W$6:$W385,1,$I$6:$I385)=0),(SUMIF($W$6:$W385,11,$F$6:$F385)-SUMIF($AE$6:$AE385,11,$F$6:$F385))/ABS(SUMIF($W$6:$W385,1,$I$6:$I385)),0)</f>
        <v>0</v>
      </c>
      <c r="AC385" s="159">
        <f>IF(NOT(SUMIF($W$6:$W385,1,$I$6:$I385)=0),(SUMIF($W$6:$W385,13,$F$6:$F385)-SUMIF($AE$6:$AE385,13,$F$6:$F385))/ABS(SUMIF($W$6:$W385,1,$I$6:$I385)),0)</f>
        <v>0</v>
      </c>
      <c r="AD385" s="159">
        <f>IF(SUM($W$6:$W385)+SUM($AE$6:$AE385)=0,0,1-X385-Y385-Z385-AA385-AB385-AC385)</f>
        <v>0</v>
      </c>
      <c r="AE385" s="160">
        <f>IF(AND($D385="S",$E385="T"),1,IF(AND($D385="B",$E385="A"),2,IF(AND($G385="G",$E385="A"),3,IF(AND($G385="G",$E385="D"),4,IF(AND($G385="R",$E385="A"),5,IF(AND($G385="R",$E385="D"),6,IF(AND($G385="C",$E385="A"),7,IF(AND($G385="C",$E385="D"),8,IF(AND($G385="L",$E385="A"),9,IF(AND($G385="L",$E385="D"),10,IF(AND($G385="O",$E385="A"),11,IF(AND($G385="O",$E385="D"),12,IF(AND($G385="V",$E385="A"),13,IF(AND($G385="V",$E385="D"),14,IF(AND($E385="A",$G385="B"),15,0)))))))))))))))</f>
        <v>0</v>
      </c>
      <c r="AF385" s="161">
        <f>IF(AND(D385="B",E385="H"),A385,IF(AND(G385="B",OR(E385="A",E385="D")),A385,0))</f>
        <v>0</v>
      </c>
    </row>
    <row r="386" ht="15.2" customHeight="1">
      <c r="A386" s="143">
        <f>IF($E386="H",-$F386,IF($E386="T",$F386,IF(AND($E386="A",$G386="B"),$F386,IF(AND(E386="D",G386="B"),F386*0.8,0))))</f>
        <v>0</v>
      </c>
      <c r="B386" s="144">
        <f>$B385-$A386</f>
        <v>0</v>
      </c>
      <c r="C386" s="144">
        <f>IF(OR($E386="Z",AND($E386="H",$D386="B")),$F386,IF(AND($D386="B",$E386="Ü"),-$F386,IF($E386="X",$F386*$AD386,IF(AND(E386="D",G386="B"),F386*0.2,IF(AND(D386="S",E386="H"),$F386*H386/100,0)))))</f>
        <v>0</v>
      </c>
      <c r="D386" s="145"/>
      <c r="E386" s="146"/>
      <c r="F386" s="147">
        <f>IF(AND(D386="G",E386="S"),ROUND(SUM($L$6:$L385)*H386/100,-2),IF(AND(D386="R",E386="S"),ROUND(SUM(N$6:N385)*H386/100,-2),IF(AND(D386="C",E386="S"),ROUND(SUM(P$6:P385)*H386/100,-2),IF(AND(D386="L",E386="S"),ROUND(SUM(R$6:R385)*H386/100,-2),IF(AND(D386="O",E386="S"),ROUND(SUM(T$6:T385)*H386/100,-2),IF(AND(D386="V",E386="S"),ROUND(SUM(V$6:V385)*H386/100,-2),IF(AND(D386="G",E386="Z"),ABS(ROUND(SUM(K$6:K385)*H386/100,-2)),IF(AND(D386="R",E386="Z"),ABS(ROUND(SUM(M$6:M385)*H386/100,-2)),IF(AND(D386="C",E386="Z"),ABS(ROUND(SUM(O$6:O385)*H386/100,-2)),IF(AND(D386="L",E386="Z"),ABS(ROUND(SUM(Q$6:Q385)*H386/100,-2)),IF(AND(D386="O",E386="Z"),ABS(ROUND(SUM(S$6:S385)*H386/100,-2)),IF(AND(D386="V",E386="Z"),ABS(ROUND(SUM(U$6:U385)*H386/100,-2)),IF(E386="X",ABS(ROUND(SUM(I$6:I385)*H386/100,-2)),IF(AND(D386="B",E386="H"),80000,0))))))))))))))</f>
        <v>0</v>
      </c>
      <c r="G386" s="148"/>
      <c r="H386" s="149">
        <f>IF(AND(E385="S"),H384,H385)</f>
        <v>5</v>
      </c>
      <c r="I386" s="144">
        <f>IF(AND($D386="S",$E386="H"),-$F386,IF(AND($D386="S",$E386="T"),$F386,0))</f>
        <v>0</v>
      </c>
      <c r="J386" s="150">
        <f>IF(AND($D386="S",OR($E386="Ü",$E386="T",$E386="A",$E386="D")),-$F386,IF(AND($G386="S",$E386="Ü"),$F386,IF(E386="S",$F386,IF(AND(D386="S",E386="H"),$F386*(100-H386)/100,IF(E386="X",-F386,0)))))</f>
        <v>0</v>
      </c>
      <c r="K386" s="151">
        <f>IF(AND($D386="G",$E386="H"),-$F386,IF(AND($D386="G",$E386="T"),$F386,0))</f>
        <v>0</v>
      </c>
      <c r="L386" s="152">
        <f>IF(AND($D386="G",$E386="H"),$F386,IF(AND($D386="G",NOT($E386="H")),-$F386,IF($G386="G",$F386,IF(AND($E386="B",NOT($D386="G")),$F386/($G$1-1),IF($E386="X",$F386*X386,0)))))</f>
        <v>0</v>
      </c>
      <c r="M386" s="153">
        <f>IF(AND($D386="R",$E386="H"),-$F386,IF(AND($D386="R",$E386="T"),$F386,0))</f>
        <v>0</v>
      </c>
      <c r="N386" s="152">
        <f>IF(AND($D386="R",$E386="H"),$F386,IF(AND($D386="R",NOT($E386="H")),-$F386,IF($G386="R",$F386,IF(AND($E386="B",NOT($D386="R")),$F386/($G$1-1),IF($E386="X",$F386*Y386,0)))))</f>
        <v>0</v>
      </c>
      <c r="O386" s="153">
        <f>IF(AND($D386="C",$E386="H"),-$F386,IF(AND($D386="C",$E386="T"),$F386,0))</f>
        <v>0</v>
      </c>
      <c r="P386" s="152">
        <f>IF($G$1&lt;3,0,IF(AND($D386="C",$E386="H"),$F386,IF(AND($D386="C",NOT($E386="H")),-$F386,IF($G386="C",$F386,IF(AND($E386="B",NOT($D386="C")),$F386/($G$1-1),IF($E386="X",$F386*Z386,0))))))</f>
        <v>0</v>
      </c>
      <c r="Q386" s="153">
        <f>IF(AND($D386="L",$E386="H"),-$F386,IF(AND($D386="L",$E386="T"),$F386,0))</f>
        <v>0</v>
      </c>
      <c r="R386" s="152">
        <f>IF($G$1&lt;4,0,IF(AND($D386="L",$E386="H"),$F386,IF(AND($D386="L",NOT($E386="H")),-$F386,IF($G386="L",$F386,IF(AND($E386="B",NOT($D386="L")),$F386/($G$1-1),IF($E386="X",$F386*AA386,0))))))</f>
        <v>0</v>
      </c>
      <c r="S386" s="153">
        <f>IF(AND($D386="O",$E386="H"),-$F386,IF(AND($D386="O",$E386="T"),$F386,0))</f>
        <v>0</v>
      </c>
      <c r="T386" s="152">
        <f>IF($G$1&lt;5,0,IF(AND($D386="O",$E386="H"),$F386,IF(AND($D386="O",NOT($E386="H")),-$F386,IF($G386="O",$F386,IF(AND($E386="B",NOT($D386="O")),$F386/($G$1-1),IF($E386="X",$F386*AB386,0))))))</f>
        <v>0</v>
      </c>
      <c r="U386" s="153">
        <f>IF(AND($D386="V",$E386="H"),-$F386,IF(AND($D386="V",$E386="T"),$F386,0))</f>
        <v>0</v>
      </c>
      <c r="V386" s="152">
        <f>IF($G$1&lt;6,0,IF(AND($D386="V",$E386="H"),$F386,IF(AND($D386="V",NOT($E386="H")),-$F386,IF($G386="V",$F386,IF(AND($E386="B",NOT($D386="V")),$F386/($G$1-1),IF($E386="X",($F386*AC386)-#REF!,0))))))</f>
        <v>0</v>
      </c>
      <c r="W386" s="154">
        <f>IF(AND(D386="S",E386="H"),1,IF(AND(D386="B",E386="H"),2,IF(AND(D386="G",E386="A"),3,IF(AND(D386="G",E386="D"),4,IF(AND(D386="R",E386="A"),5,IF(AND(D386="R",E386="D"),6,IF(AND(D386="C",E386="A"),7,IF(AND(D386="C",E386="D"),8,IF(AND(D386="L",E386="A"),9,IF(AND(D386="L",E386="D"),10,IF(AND(D386="O",E386="A"),11,IF(AND(D386="O",E386="D"),12,IF(AND(D386="V",E386="A"),13,IF(AND(D386="V",E386="D"),14,0))))))))))))))</f>
        <v>0</v>
      </c>
      <c r="X386" s="155">
        <f>IF(NOT(SUMIF($W$6:$W386,1,$I$6:$I386)=0),(SUMIF($W$6:$W386,3,$F$6:$F386)-SUMIF($AE$6:$AE386,3,$F$6:$F386))/ABS(SUMIF($W$6:$W386,1,$I$6:$I386)),0)</f>
        <v>0</v>
      </c>
      <c r="Y386" s="155">
        <f>IF(NOT(SUMIF($W$6:$W386,1,$I$6:$I386)=0),(SUMIF($W$6:$W386,5,$F$6:$F386)-SUMIF($AE$6:$AE386,5,$F$6:$F386))/ABS(SUMIF($W$6:$W386,1,$I$6:$I386)),0)</f>
        <v>0</v>
      </c>
      <c r="Z386" s="155">
        <f>IF(NOT(SUMIF($W$6:$W386,1,$I$6:$I386)=0),(SUMIF($W$6:$W386,7,$F$6:$F386)-SUMIF($AE$6:$AE386,7,$F$6:$F386))/ABS(SUMIF($W$6:$W386,1,$I$6:$I386)),0)</f>
        <v>0</v>
      </c>
      <c r="AA386" s="155">
        <f>IF(NOT(SUMIF($W$6:$W386,1,$I$6:$I386)=0),(SUMIF($W$6:$W386,9,$F$6:$F386)-SUMIF($AE$6:$AE386,9,$F$6:$F386))/ABS(SUMIF($W$6:$W386,1,$I$6:$I386)),0)</f>
        <v>0</v>
      </c>
      <c r="AB386" s="155">
        <f>IF(NOT(SUMIF($W$6:$W386,1,$I$6:$I386)=0),(SUMIF($W$6:$W386,11,$F$6:$F386)-SUMIF($AE$6:$AE386,11,$F$6:$F386))/ABS(SUMIF($W$6:$W386,1,$I$6:$I386)),0)</f>
        <v>0</v>
      </c>
      <c r="AC386" s="155">
        <f>IF(NOT(SUMIF($W$6:$W386,1,$I$6:$I386)=0),(SUMIF($W$6:$W386,13,$F$6:$F386)-SUMIF($AE$6:$AE386,13,$F$6:$F386))/ABS(SUMIF($W$6:$W386,1,$I$6:$I386)),0)</f>
        <v>0</v>
      </c>
      <c r="AD386" s="164">
        <f>IF(SUM($W$6:$W386)+SUM($AE$6:$AE386)=0,0,1-X386-Y386-Z386-AA386-AB386-AC386)</f>
        <v>0</v>
      </c>
      <c r="AE386" s="156">
        <f>IF(AND($D386="S",$E386="T"),1,IF(AND($D386="B",$E386="A"),2,IF(AND($G386="G",$E386="A"),3,IF(AND($G386="G",$E386="D"),4,IF(AND($G386="R",$E386="A"),5,IF(AND($G386="R",$E386="D"),6,IF(AND($G386="C",$E386="A"),7,IF(AND($G386="C",$E386="D"),8,IF(AND($G386="L",$E386="A"),9,IF(AND($G386="L",$E386="D"),10,IF(AND($G386="O",$E386="A"),11,IF(AND($G386="O",$E386="D"),12,IF(AND($G386="V",$E386="A"),13,IF(AND($G386="V",$E386="D"),14,IF(AND($E386="A",$G386="B"),15,0)))))))))))))))</f>
        <v>0</v>
      </c>
      <c r="AF386" s="157">
        <f>IF(AND(D386="B",E386="H"),A386,IF(AND(G386="B",OR(E386="A",E386="D")),A386,0))</f>
        <v>0</v>
      </c>
    </row>
    <row r="387" ht="13.5" customHeight="1">
      <c r="A387" s="165">
        <f>ABS(SUM(A6:A386))</f>
        <v>0</v>
      </c>
      <c r="B387" t="s" s="166">
        <v>18</v>
      </c>
      <c r="C387" s="144">
        <f>SUM(C6:C386)</f>
        <v>0</v>
      </c>
      <c r="D387" s="167"/>
      <c r="E387" s="167"/>
      <c r="F387" s="168"/>
      <c r="G387" s="169"/>
      <c r="H387" s="170"/>
      <c r="I387" s="144">
        <f>SUM(I6:I386)</f>
        <v>0</v>
      </c>
      <c r="J387" s="171">
        <f>SUM(J6:J386)</f>
        <v>0</v>
      </c>
      <c r="K387" s="144">
        <f>SUM(K6:K386)</f>
        <v>0</v>
      </c>
      <c r="L387" s="144">
        <f>SUM(L6:L386)</f>
        <v>0</v>
      </c>
      <c r="M387" s="144">
        <f>SUM(M6:M386)</f>
        <v>0</v>
      </c>
      <c r="N387" s="144">
        <f>SUM(N6:N386)</f>
        <v>0</v>
      </c>
      <c r="O387" s="144">
        <f>SUM(O6:O386)</f>
        <v>0</v>
      </c>
      <c r="P387" s="144">
        <f>SUM(P6:P386)</f>
        <v>0</v>
      </c>
      <c r="Q387" s="144">
        <f>SUM(Q6:Q386)</f>
        <v>0</v>
      </c>
      <c r="R387" s="144">
        <f>SUM(R6:R386)</f>
        <v>0</v>
      </c>
      <c r="S387" s="144">
        <f>SUM(S6:S386)</f>
        <v>0</v>
      </c>
      <c r="T387" s="144">
        <f>SUM(T6:T386)</f>
        <v>0</v>
      </c>
      <c r="U387" s="144">
        <f>SUM(U6:U386)</f>
        <v>0</v>
      </c>
      <c r="V387" s="144">
        <f>SUM(V6:V386)</f>
        <v>0</v>
      </c>
      <c r="W387" s="172">
        <f>SUM(W6:W386)</f>
        <v>0</v>
      </c>
      <c r="X387" s="173">
        <f>SUM(X6:X386)</f>
        <v>0</v>
      </c>
      <c r="Y387" s="174">
        <f>SUM(Y6:Y386)</f>
        <v>0</v>
      </c>
      <c r="Z387" s="174">
        <f>SUM(Z6:Z386)</f>
        <v>0</v>
      </c>
      <c r="AA387" s="174">
        <f>SUM(AA6:AA386)</f>
        <v>0</v>
      </c>
      <c r="AB387" s="174">
        <f>SUM(AB6:AB386)</f>
        <v>0</v>
      </c>
      <c r="AC387" s="174">
        <f>SUM(AC6:AC386)</f>
        <v>0</v>
      </c>
      <c r="AD387" s="175">
        <f>SUM(AD6:AD386)</f>
        <v>0</v>
      </c>
      <c r="AE387" s="176">
        <f>SUM(AE6:AE386)</f>
        <v>0</v>
      </c>
      <c r="AF387" s="177">
        <f>SUM(AF6:AF386)</f>
        <v>0</v>
      </c>
    </row>
    <row r="388" ht="13.65" customHeight="1">
      <c r="A388" s="178"/>
      <c r="B388" s="13"/>
      <c r="C388" s="144"/>
      <c r="D388" s="179"/>
      <c r="E388" s="180"/>
      <c r="F388" s="163"/>
      <c r="G388" s="181"/>
      <c r="H388" s="182"/>
      <c r="I388" s="13"/>
      <c r="J388" s="171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83"/>
      <c r="X388" s="184"/>
      <c r="Y388" s="185"/>
      <c r="Z388" s="185"/>
      <c r="AA388" s="185"/>
      <c r="AB388" s="185"/>
      <c r="AC388" s="185"/>
      <c r="AD388" s="185"/>
      <c r="AE388" s="186"/>
      <c r="AF388" s="187"/>
    </row>
    <row r="389" ht="13.65" customHeight="1">
      <c r="A389" s="178"/>
      <c r="B389" s="13"/>
      <c r="C389" s="144"/>
      <c r="D389" s="179"/>
      <c r="E389" s="180"/>
      <c r="F389" s="188"/>
      <c r="G389" s="189"/>
      <c r="H389" s="190"/>
      <c r="I389" s="13"/>
      <c r="J389" s="171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83"/>
      <c r="X389" s="184"/>
      <c r="Y389" s="185"/>
      <c r="Z389" s="185"/>
      <c r="AA389" s="185"/>
      <c r="AB389" s="185"/>
      <c r="AC389" s="185"/>
      <c r="AD389" s="185"/>
      <c r="AE389" s="186"/>
      <c r="AF389" s="187"/>
    </row>
    <row r="390" ht="13.65" customHeight="1">
      <c r="A390" s="178"/>
      <c r="B390" s="13"/>
      <c r="C390" s="144"/>
      <c r="D390" s="179"/>
      <c r="E390" s="180"/>
      <c r="F390" s="163"/>
      <c r="G390" s="181"/>
      <c r="H390" s="182"/>
      <c r="I390" s="13"/>
      <c r="J390" s="171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83"/>
      <c r="X390" s="184"/>
      <c r="Y390" s="185"/>
      <c r="Z390" s="185"/>
      <c r="AA390" s="185"/>
      <c r="AB390" s="185"/>
      <c r="AC390" s="185"/>
      <c r="AD390" s="185"/>
      <c r="AE390" s="186"/>
      <c r="AF390" s="187"/>
    </row>
    <row r="391" ht="13.65" customHeight="1">
      <c r="A391" s="178"/>
      <c r="B391" s="13"/>
      <c r="C391" s="144"/>
      <c r="D391" s="179"/>
      <c r="E391" s="180"/>
      <c r="F391" s="188"/>
      <c r="G391" s="189"/>
      <c r="H391" s="190"/>
      <c r="I391" s="13"/>
      <c r="J391" s="171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83"/>
      <c r="X391" s="184"/>
      <c r="Y391" s="185"/>
      <c r="Z391" s="185"/>
      <c r="AA391" s="185"/>
      <c r="AB391" s="185"/>
      <c r="AC391" s="185"/>
      <c r="AD391" s="185"/>
      <c r="AE391" s="186"/>
      <c r="AF391" s="187"/>
    </row>
    <row r="392" ht="13.65" customHeight="1">
      <c r="A392" s="178"/>
      <c r="B392" s="13"/>
      <c r="C392" s="144"/>
      <c r="D392" s="179"/>
      <c r="E392" s="180"/>
      <c r="F392" s="163"/>
      <c r="G392" s="181"/>
      <c r="H392" s="182"/>
      <c r="I392" s="13"/>
      <c r="J392" s="171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83"/>
      <c r="X392" s="184"/>
      <c r="Y392" s="185"/>
      <c r="Z392" s="185"/>
      <c r="AA392" s="185"/>
      <c r="AB392" s="185"/>
      <c r="AC392" s="185"/>
      <c r="AD392" s="185"/>
      <c r="AE392" s="186"/>
      <c r="AF392" s="187"/>
    </row>
    <row r="393" ht="13.65" customHeight="1">
      <c r="A393" s="178"/>
      <c r="B393" s="13"/>
      <c r="C393" s="144"/>
      <c r="D393" s="179"/>
      <c r="E393" s="180"/>
      <c r="F393" s="188"/>
      <c r="G393" s="189"/>
      <c r="H393" s="190"/>
      <c r="I393" s="13"/>
      <c r="J393" s="171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83"/>
      <c r="X393" s="184"/>
      <c r="Y393" s="185"/>
      <c r="Z393" s="185"/>
      <c r="AA393" s="185"/>
      <c r="AB393" s="185"/>
      <c r="AC393" s="185"/>
      <c r="AD393" s="185"/>
      <c r="AE393" s="186"/>
      <c r="AF393" s="187"/>
    </row>
    <row r="394" ht="13.65" customHeight="1">
      <c r="A394" s="178"/>
      <c r="B394" s="13"/>
      <c r="C394" s="144"/>
      <c r="D394" s="179"/>
      <c r="E394" s="180"/>
      <c r="F394" s="163"/>
      <c r="G394" s="181"/>
      <c r="H394" s="182"/>
      <c r="I394" s="13"/>
      <c r="J394" s="171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83"/>
      <c r="X394" s="184"/>
      <c r="Y394" s="185"/>
      <c r="Z394" s="185"/>
      <c r="AA394" s="185"/>
      <c r="AB394" s="185"/>
      <c r="AC394" s="185"/>
      <c r="AD394" s="185"/>
      <c r="AE394" s="186"/>
      <c r="AF394" s="187"/>
    </row>
    <row r="395" ht="13.65" customHeight="1">
      <c r="A395" s="178"/>
      <c r="B395" s="13"/>
      <c r="C395" s="144"/>
      <c r="D395" s="179"/>
      <c r="E395" s="180"/>
      <c r="F395" s="188"/>
      <c r="G395" s="191"/>
      <c r="H395" s="191"/>
      <c r="I395" s="13"/>
      <c r="J395" s="171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83"/>
      <c r="X395" s="184"/>
      <c r="Y395" s="185"/>
      <c r="Z395" s="185"/>
      <c r="AA395" s="185"/>
      <c r="AB395" s="185"/>
      <c r="AC395" s="185"/>
      <c r="AD395" s="185"/>
      <c r="AE395" s="186"/>
      <c r="AF395" s="187"/>
    </row>
    <row r="396" ht="13.65" customHeight="1">
      <c r="A396" s="178"/>
      <c r="B396" s="13"/>
      <c r="C396" s="144"/>
      <c r="D396" s="179"/>
      <c r="E396" s="180"/>
      <c r="F396" s="163"/>
      <c r="G396" s="49"/>
      <c r="H396" s="49"/>
      <c r="I396" s="13"/>
      <c r="J396" s="171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83"/>
      <c r="X396" s="184"/>
      <c r="Y396" s="185"/>
      <c r="Z396" s="185"/>
      <c r="AA396" s="185"/>
      <c r="AB396" s="185"/>
      <c r="AC396" s="185"/>
      <c r="AD396" s="185"/>
      <c r="AE396" s="186"/>
      <c r="AF396" s="187"/>
    </row>
    <row r="397" ht="13.65" customHeight="1">
      <c r="A397" s="178"/>
      <c r="B397" s="13"/>
      <c r="C397" s="144"/>
      <c r="D397" s="179"/>
      <c r="E397" s="180"/>
      <c r="F397" s="188"/>
      <c r="G397" s="191"/>
      <c r="H397" s="191"/>
      <c r="I397" s="13"/>
      <c r="J397" s="171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83"/>
      <c r="X397" s="184"/>
      <c r="Y397" s="185"/>
      <c r="Z397" s="185"/>
      <c r="AA397" s="185"/>
      <c r="AB397" s="185"/>
      <c r="AC397" s="185"/>
      <c r="AD397" s="185"/>
      <c r="AE397" s="186"/>
      <c r="AF397" s="187"/>
    </row>
    <row r="398" ht="13.65" customHeight="1">
      <c r="A398" s="178"/>
      <c r="B398" s="13"/>
      <c r="C398" s="144"/>
      <c r="D398" s="179"/>
      <c r="E398" s="180"/>
      <c r="F398" s="163"/>
      <c r="G398" s="49"/>
      <c r="H398" s="49"/>
      <c r="I398" s="13"/>
      <c r="J398" s="171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83"/>
      <c r="X398" s="184"/>
      <c r="Y398" s="185"/>
      <c r="Z398" s="185"/>
      <c r="AA398" s="185"/>
      <c r="AB398" s="185"/>
      <c r="AC398" s="185"/>
      <c r="AD398" s="185"/>
      <c r="AE398" s="186"/>
      <c r="AF398" s="187"/>
    </row>
    <row r="399" ht="13.65" customHeight="1">
      <c r="A399" s="178"/>
      <c r="B399" s="13"/>
      <c r="C399" s="144"/>
      <c r="D399" s="179"/>
      <c r="E399" s="180"/>
      <c r="F399" s="188"/>
      <c r="G399" s="191"/>
      <c r="H399" s="191"/>
      <c r="I399" s="13"/>
      <c r="J399" s="171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83"/>
      <c r="X399" s="184"/>
      <c r="Y399" s="185"/>
      <c r="Z399" s="185"/>
      <c r="AA399" s="185"/>
      <c r="AB399" s="185"/>
      <c r="AC399" s="185"/>
      <c r="AD399" s="185"/>
      <c r="AE399" s="186"/>
      <c r="AF399" s="187"/>
    </row>
    <row r="400" ht="13.65" customHeight="1">
      <c r="A400" s="178"/>
      <c r="B400" s="13"/>
      <c r="C400" s="144"/>
      <c r="D400" s="179"/>
      <c r="E400" s="180"/>
      <c r="F400" s="163"/>
      <c r="G400" s="49"/>
      <c r="H400" s="49"/>
      <c r="I400" s="13"/>
      <c r="J400" s="171"/>
      <c r="K400" s="13"/>
      <c r="L400" s="192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83"/>
      <c r="X400" s="184"/>
      <c r="Y400" s="185"/>
      <c r="Z400" s="185"/>
      <c r="AA400" s="185"/>
      <c r="AB400" s="185"/>
      <c r="AC400" s="185"/>
      <c r="AD400" s="185"/>
      <c r="AE400" s="186"/>
      <c r="AF400" s="187"/>
    </row>
    <row r="401" ht="13.65" customHeight="1">
      <c r="A401" s="178"/>
      <c r="B401" s="13"/>
      <c r="C401" s="144"/>
      <c r="D401" s="179"/>
      <c r="E401" s="180"/>
      <c r="F401" s="188"/>
      <c r="G401" s="191"/>
      <c r="H401" s="191"/>
      <c r="I401" s="13"/>
      <c r="J401" s="171"/>
      <c r="K401" s="13"/>
      <c r="L401" s="192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83"/>
      <c r="X401" s="184"/>
      <c r="Y401" s="185"/>
      <c r="Z401" s="185"/>
      <c r="AA401" s="185"/>
      <c r="AB401" s="185"/>
      <c r="AC401" s="185"/>
      <c r="AD401" s="185"/>
      <c r="AE401" s="186"/>
      <c r="AF401" s="187"/>
    </row>
    <row r="402" ht="13.65" customHeight="1">
      <c r="A402" s="178"/>
      <c r="B402" s="13"/>
      <c r="C402" s="144"/>
      <c r="D402" s="179"/>
      <c r="E402" s="180"/>
      <c r="F402" s="163"/>
      <c r="G402" s="49"/>
      <c r="H402" s="49"/>
      <c r="I402" s="13"/>
      <c r="J402" s="171"/>
      <c r="K402" s="13"/>
      <c r="L402" s="192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83"/>
      <c r="X402" s="184"/>
      <c r="Y402" s="185"/>
      <c r="Z402" s="185"/>
      <c r="AA402" s="185"/>
      <c r="AB402" s="185"/>
      <c r="AC402" s="185"/>
      <c r="AD402" s="185"/>
      <c r="AE402" s="186"/>
      <c r="AF402" s="187"/>
    </row>
    <row r="403" ht="13.65" customHeight="1">
      <c r="A403" s="178"/>
      <c r="B403" s="13"/>
      <c r="C403" s="144"/>
      <c r="D403" s="179"/>
      <c r="E403" s="180"/>
      <c r="F403" s="188"/>
      <c r="G403" s="191"/>
      <c r="H403" s="191"/>
      <c r="I403" s="13"/>
      <c r="J403" s="171"/>
      <c r="K403" s="13"/>
      <c r="L403" s="192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83"/>
      <c r="X403" s="184"/>
      <c r="Y403" s="185"/>
      <c r="Z403" s="185"/>
      <c r="AA403" s="185"/>
      <c r="AB403" s="185"/>
      <c r="AC403" s="185"/>
      <c r="AD403" s="185"/>
      <c r="AE403" s="186"/>
      <c r="AF403" s="187"/>
    </row>
    <row r="404" ht="13.65" customHeight="1">
      <c r="A404" s="178"/>
      <c r="B404" s="13"/>
      <c r="C404" s="144"/>
      <c r="D404" s="179"/>
      <c r="E404" s="180"/>
      <c r="F404" s="163"/>
      <c r="G404" s="49"/>
      <c r="H404" s="49"/>
      <c r="I404" s="13"/>
      <c r="J404" s="171"/>
      <c r="K404" s="13"/>
      <c r="L404" s="192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83"/>
      <c r="X404" s="184"/>
      <c r="Y404" s="185"/>
      <c r="Z404" s="185"/>
      <c r="AA404" s="185"/>
      <c r="AB404" s="185"/>
      <c r="AC404" s="185"/>
      <c r="AD404" s="185"/>
      <c r="AE404" s="186"/>
      <c r="AF404" s="187"/>
    </row>
    <row r="405" ht="13.65" customHeight="1">
      <c r="A405" s="178"/>
      <c r="B405" s="13"/>
      <c r="C405" s="144"/>
      <c r="D405" s="179"/>
      <c r="E405" s="180"/>
      <c r="F405" s="188"/>
      <c r="G405" s="191"/>
      <c r="H405" s="191"/>
      <c r="I405" s="13"/>
      <c r="J405" s="171"/>
      <c r="K405" s="13"/>
      <c r="L405" s="192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83"/>
      <c r="X405" s="184"/>
      <c r="Y405" s="185"/>
      <c r="Z405" s="185"/>
      <c r="AA405" s="185"/>
      <c r="AB405" s="185"/>
      <c r="AC405" s="185"/>
      <c r="AD405" s="185"/>
      <c r="AE405" s="186"/>
      <c r="AF405" s="187"/>
    </row>
    <row r="406" ht="13.65" customHeight="1">
      <c r="A406" s="178"/>
      <c r="B406" s="13"/>
      <c r="C406" s="144"/>
      <c r="D406" s="179"/>
      <c r="E406" s="180"/>
      <c r="F406" s="163"/>
      <c r="G406" s="49"/>
      <c r="H406" s="49"/>
      <c r="I406" s="13"/>
      <c r="J406" s="171"/>
      <c r="K406" s="13"/>
      <c r="L406" s="192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83"/>
      <c r="X406" s="184"/>
      <c r="Y406" s="185"/>
      <c r="Z406" s="185"/>
      <c r="AA406" s="185"/>
      <c r="AB406" s="185"/>
      <c r="AC406" s="185"/>
      <c r="AD406" s="185"/>
      <c r="AE406" s="186"/>
      <c r="AF406" s="187"/>
    </row>
    <row r="407" ht="13.65" customHeight="1">
      <c r="A407" s="178"/>
      <c r="B407" s="13"/>
      <c r="C407" s="144"/>
      <c r="D407" s="179"/>
      <c r="E407" s="180"/>
      <c r="F407" s="188"/>
      <c r="G407" s="191"/>
      <c r="H407" s="191"/>
      <c r="I407" s="13"/>
      <c r="J407" s="171"/>
      <c r="K407" s="13"/>
      <c r="L407" s="192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83"/>
      <c r="X407" s="184"/>
      <c r="Y407" s="185"/>
      <c r="Z407" s="185"/>
      <c r="AA407" s="185"/>
      <c r="AB407" s="185"/>
      <c r="AC407" s="185"/>
      <c r="AD407" s="185"/>
      <c r="AE407" s="186"/>
      <c r="AF407" s="187"/>
    </row>
    <row r="408" ht="13.65" customHeight="1">
      <c r="A408" s="178"/>
      <c r="B408" s="13"/>
      <c r="C408" s="144"/>
      <c r="D408" s="179"/>
      <c r="E408" s="180"/>
      <c r="F408" s="163"/>
      <c r="G408" s="49"/>
      <c r="H408" s="49"/>
      <c r="I408" s="13"/>
      <c r="J408" s="171"/>
      <c r="K408" s="13"/>
      <c r="L408" s="192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83"/>
      <c r="X408" s="184"/>
      <c r="Y408" s="185"/>
      <c r="Z408" s="185"/>
      <c r="AA408" s="185"/>
      <c r="AB408" s="185"/>
      <c r="AC408" s="185"/>
      <c r="AD408" s="185"/>
      <c r="AE408" s="186"/>
      <c r="AF408" s="187"/>
    </row>
    <row r="409" ht="13.65" customHeight="1">
      <c r="A409" s="178"/>
      <c r="B409" s="13"/>
      <c r="C409" s="144"/>
      <c r="D409" s="179"/>
      <c r="E409" s="180"/>
      <c r="F409" s="188"/>
      <c r="G409" s="191"/>
      <c r="H409" s="191"/>
      <c r="I409" s="13"/>
      <c r="J409" s="171"/>
      <c r="K409" s="13"/>
      <c r="L409" s="192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83"/>
      <c r="X409" s="184"/>
      <c r="Y409" s="185"/>
      <c r="Z409" s="185"/>
      <c r="AA409" s="185"/>
      <c r="AB409" s="185"/>
      <c r="AC409" s="185"/>
      <c r="AD409" s="185"/>
      <c r="AE409" s="186"/>
      <c r="AF409" s="187"/>
    </row>
    <row r="410" ht="13.65" customHeight="1">
      <c r="A410" s="178"/>
      <c r="B410" s="13"/>
      <c r="C410" s="144"/>
      <c r="D410" s="179"/>
      <c r="E410" s="180"/>
      <c r="F410" s="163"/>
      <c r="G410" s="49"/>
      <c r="H410" s="49"/>
      <c r="I410" s="13"/>
      <c r="J410" s="171"/>
      <c r="K410" s="13"/>
      <c r="L410" s="192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83"/>
      <c r="X410" s="184"/>
      <c r="Y410" s="185"/>
      <c r="Z410" s="185"/>
      <c r="AA410" s="185"/>
      <c r="AB410" s="185"/>
      <c r="AC410" s="185"/>
      <c r="AD410" s="185"/>
      <c r="AE410" s="186"/>
      <c r="AF410" s="187"/>
    </row>
    <row r="411" ht="13.65" customHeight="1">
      <c r="A411" s="178"/>
      <c r="B411" s="13"/>
      <c r="C411" s="144"/>
      <c r="D411" s="179"/>
      <c r="E411" s="180"/>
      <c r="F411" s="188"/>
      <c r="G411" s="191"/>
      <c r="H411" s="191"/>
      <c r="I411" s="13"/>
      <c r="J411" s="171"/>
      <c r="K411" s="13"/>
      <c r="L411" s="192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83"/>
      <c r="X411" s="184"/>
      <c r="Y411" s="185"/>
      <c r="Z411" s="185"/>
      <c r="AA411" s="185"/>
      <c r="AB411" s="185"/>
      <c r="AC411" s="185"/>
      <c r="AD411" s="185"/>
      <c r="AE411" s="186"/>
      <c r="AF411" s="187"/>
    </row>
    <row r="412" ht="13.65" customHeight="1">
      <c r="A412" s="178"/>
      <c r="B412" s="13"/>
      <c r="C412" s="144"/>
      <c r="D412" s="179"/>
      <c r="E412" s="180"/>
      <c r="F412" s="163"/>
      <c r="G412" s="49"/>
      <c r="H412" s="49"/>
      <c r="I412" s="13"/>
      <c r="J412" s="171"/>
      <c r="K412" s="13"/>
      <c r="L412" s="192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83"/>
      <c r="X412" s="184"/>
      <c r="Y412" s="185"/>
      <c r="Z412" s="185"/>
      <c r="AA412" s="185"/>
      <c r="AB412" s="185"/>
      <c r="AC412" s="185"/>
      <c r="AD412" s="185"/>
      <c r="AE412" s="186"/>
      <c r="AF412" s="187"/>
    </row>
    <row r="413" ht="13.65" customHeight="1">
      <c r="A413" s="178"/>
      <c r="B413" s="13"/>
      <c r="C413" s="144"/>
      <c r="D413" s="179"/>
      <c r="E413" s="180"/>
      <c r="F413" s="188"/>
      <c r="G413" s="191"/>
      <c r="H413" s="191"/>
      <c r="I413" s="13"/>
      <c r="J413" s="171"/>
      <c r="K413" s="13"/>
      <c r="L413" s="192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83"/>
      <c r="X413" s="184"/>
      <c r="Y413" s="185"/>
      <c r="Z413" s="185"/>
      <c r="AA413" s="185"/>
      <c r="AB413" s="185"/>
      <c r="AC413" s="185"/>
      <c r="AD413" s="185"/>
      <c r="AE413" s="186"/>
      <c r="AF413" s="187"/>
    </row>
    <row r="414" ht="13.65" customHeight="1">
      <c r="A414" s="178"/>
      <c r="B414" s="13"/>
      <c r="C414" s="144"/>
      <c r="D414" s="179"/>
      <c r="E414" s="180"/>
      <c r="F414" s="163"/>
      <c r="G414" s="49"/>
      <c r="H414" s="49"/>
      <c r="I414" s="13"/>
      <c r="J414" s="171"/>
      <c r="K414" s="13"/>
      <c r="L414" s="192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83"/>
      <c r="X414" s="184"/>
      <c r="Y414" s="185"/>
      <c r="Z414" s="185"/>
      <c r="AA414" s="185"/>
      <c r="AB414" s="185"/>
      <c r="AC414" s="185"/>
      <c r="AD414" s="185"/>
      <c r="AE414" s="186"/>
      <c r="AF414" s="187"/>
    </row>
    <row r="415" ht="13.65" customHeight="1">
      <c r="A415" s="178"/>
      <c r="B415" s="13"/>
      <c r="C415" s="144"/>
      <c r="D415" s="179"/>
      <c r="E415" s="180"/>
      <c r="F415" s="188"/>
      <c r="G415" s="191"/>
      <c r="H415" s="191"/>
      <c r="I415" s="13"/>
      <c r="J415" s="171"/>
      <c r="K415" s="13"/>
      <c r="L415" s="192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83"/>
      <c r="X415" s="184"/>
      <c r="Y415" s="185"/>
      <c r="Z415" s="185"/>
      <c r="AA415" s="185"/>
      <c r="AB415" s="185"/>
      <c r="AC415" s="185"/>
      <c r="AD415" s="185"/>
      <c r="AE415" s="186"/>
      <c r="AF415" s="187"/>
    </row>
    <row r="416" ht="13.65" customHeight="1">
      <c r="A416" s="178"/>
      <c r="B416" s="13"/>
      <c r="C416" s="144"/>
      <c r="D416" s="179"/>
      <c r="E416" s="180"/>
      <c r="F416" s="163"/>
      <c r="G416" s="49"/>
      <c r="H416" s="49"/>
      <c r="I416" s="13"/>
      <c r="J416" s="171"/>
      <c r="K416" s="13"/>
      <c r="L416" s="192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83"/>
      <c r="X416" s="184"/>
      <c r="Y416" s="185"/>
      <c r="Z416" s="185"/>
      <c r="AA416" s="185"/>
      <c r="AB416" s="185"/>
      <c r="AC416" s="185"/>
      <c r="AD416" s="185"/>
      <c r="AE416" s="186"/>
      <c r="AF416" s="187"/>
    </row>
    <row r="417" ht="13.65" customHeight="1">
      <c r="A417" s="178"/>
      <c r="B417" s="13"/>
      <c r="C417" s="144"/>
      <c r="D417" s="179"/>
      <c r="E417" s="180"/>
      <c r="F417" s="188"/>
      <c r="G417" s="191"/>
      <c r="H417" s="191"/>
      <c r="I417" s="13"/>
      <c r="J417" s="171"/>
      <c r="K417" s="13"/>
      <c r="L417" s="192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83"/>
      <c r="X417" s="184"/>
      <c r="Y417" s="185"/>
      <c r="Z417" s="185"/>
      <c r="AA417" s="185"/>
      <c r="AB417" s="185"/>
      <c r="AC417" s="185"/>
      <c r="AD417" s="185"/>
      <c r="AE417" s="186"/>
      <c r="AF417" s="187"/>
    </row>
    <row r="418" ht="13.65" customHeight="1">
      <c r="A418" s="178"/>
      <c r="B418" s="13"/>
      <c r="C418" s="144"/>
      <c r="D418" s="179"/>
      <c r="E418" s="180"/>
      <c r="F418" s="163"/>
      <c r="G418" s="49"/>
      <c r="H418" s="49"/>
      <c r="I418" s="13"/>
      <c r="J418" s="171"/>
      <c r="K418" s="13"/>
      <c r="L418" s="192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83"/>
      <c r="X418" s="184"/>
      <c r="Y418" s="185"/>
      <c r="Z418" s="185"/>
      <c r="AA418" s="185"/>
      <c r="AB418" s="185"/>
      <c r="AC418" s="185"/>
      <c r="AD418" s="185"/>
      <c r="AE418" s="186"/>
      <c r="AF418" s="187"/>
    </row>
    <row r="419" ht="13.65" customHeight="1">
      <c r="A419" s="178"/>
      <c r="B419" s="13"/>
      <c r="C419" s="144"/>
      <c r="D419" s="179"/>
      <c r="E419" s="180"/>
      <c r="F419" s="188"/>
      <c r="G419" s="191"/>
      <c r="H419" s="191"/>
      <c r="I419" s="13"/>
      <c r="J419" s="171"/>
      <c r="K419" s="13"/>
      <c r="L419" s="192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83"/>
      <c r="X419" s="184"/>
      <c r="Y419" s="185"/>
      <c r="Z419" s="185"/>
      <c r="AA419" s="185"/>
      <c r="AB419" s="185"/>
      <c r="AC419" s="185"/>
      <c r="AD419" s="185"/>
      <c r="AE419" s="186"/>
      <c r="AF419" s="187"/>
    </row>
    <row r="420" ht="13.65" customHeight="1">
      <c r="A420" s="178"/>
      <c r="B420" s="13"/>
      <c r="C420" s="144"/>
      <c r="D420" s="179"/>
      <c r="E420" s="180"/>
      <c r="F420" s="163"/>
      <c r="G420" s="49"/>
      <c r="H420" s="49"/>
      <c r="I420" s="13"/>
      <c r="J420" s="171"/>
      <c r="K420" s="13"/>
      <c r="L420" s="192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83"/>
      <c r="X420" s="184"/>
      <c r="Y420" s="185"/>
      <c r="Z420" s="185"/>
      <c r="AA420" s="185"/>
      <c r="AB420" s="185"/>
      <c r="AC420" s="185"/>
      <c r="AD420" s="185"/>
      <c r="AE420" s="186"/>
      <c r="AF420" s="187"/>
    </row>
    <row r="421" ht="13.65" customHeight="1">
      <c r="A421" s="178"/>
      <c r="B421" s="13"/>
      <c r="C421" s="144"/>
      <c r="D421" s="179"/>
      <c r="E421" s="180"/>
      <c r="F421" s="188"/>
      <c r="G421" s="191"/>
      <c r="H421" s="191"/>
      <c r="I421" s="13"/>
      <c r="J421" s="171"/>
      <c r="K421" s="13"/>
      <c r="L421" s="192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83"/>
      <c r="X421" s="184"/>
      <c r="Y421" s="185"/>
      <c r="Z421" s="185"/>
      <c r="AA421" s="185"/>
      <c r="AB421" s="185"/>
      <c r="AC421" s="185"/>
      <c r="AD421" s="185"/>
      <c r="AE421" s="186"/>
      <c r="AF421" s="187"/>
    </row>
    <row r="422" ht="13.65" customHeight="1">
      <c r="A422" s="178"/>
      <c r="B422" s="13"/>
      <c r="C422" s="144"/>
      <c r="D422" s="179"/>
      <c r="E422" s="180"/>
      <c r="F422" s="163"/>
      <c r="G422" s="49"/>
      <c r="H422" s="49"/>
      <c r="I422" s="13"/>
      <c r="J422" s="171"/>
      <c r="K422" s="13"/>
      <c r="L422" s="192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83"/>
      <c r="X422" s="184"/>
      <c r="Y422" s="185"/>
      <c r="Z422" s="185"/>
      <c r="AA422" s="185"/>
      <c r="AB422" s="185"/>
      <c r="AC422" s="185"/>
      <c r="AD422" s="185"/>
      <c r="AE422" s="186"/>
      <c r="AF422" s="187"/>
    </row>
    <row r="423" ht="13.65" customHeight="1">
      <c r="A423" s="178"/>
      <c r="B423" s="13"/>
      <c r="C423" s="144"/>
      <c r="D423" s="179"/>
      <c r="E423" s="180"/>
      <c r="F423" s="188"/>
      <c r="G423" s="191"/>
      <c r="H423" s="191"/>
      <c r="I423" s="13"/>
      <c r="J423" s="171"/>
      <c r="K423" s="13"/>
      <c r="L423" s="192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83"/>
      <c r="X423" s="184"/>
      <c r="Y423" s="185"/>
      <c r="Z423" s="185"/>
      <c r="AA423" s="185"/>
      <c r="AB423" s="185"/>
      <c r="AC423" s="185"/>
      <c r="AD423" s="185"/>
      <c r="AE423" s="186"/>
      <c r="AF423" s="187"/>
    </row>
    <row r="424" ht="13.65" customHeight="1">
      <c r="A424" s="178"/>
      <c r="B424" s="13"/>
      <c r="C424" s="144"/>
      <c r="D424" s="179"/>
      <c r="E424" s="180"/>
      <c r="F424" s="163"/>
      <c r="G424" s="49"/>
      <c r="H424" s="49"/>
      <c r="I424" s="13"/>
      <c r="J424" s="171"/>
      <c r="K424" s="13"/>
      <c r="L424" s="192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83"/>
      <c r="X424" s="184"/>
      <c r="Y424" s="185"/>
      <c r="Z424" s="185"/>
      <c r="AA424" s="185"/>
      <c r="AB424" s="185"/>
      <c r="AC424" s="185"/>
      <c r="AD424" s="185"/>
      <c r="AE424" s="186"/>
      <c r="AF424" s="187"/>
    </row>
    <row r="425" ht="13.65" customHeight="1">
      <c r="A425" s="178"/>
      <c r="B425" s="13"/>
      <c r="C425" s="144"/>
      <c r="D425" s="179"/>
      <c r="E425" s="180"/>
      <c r="F425" s="188"/>
      <c r="G425" s="191"/>
      <c r="H425" s="191"/>
      <c r="I425" s="13"/>
      <c r="J425" s="171"/>
      <c r="K425" s="13"/>
      <c r="L425" s="192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83"/>
      <c r="X425" s="184"/>
      <c r="Y425" s="185"/>
      <c r="Z425" s="185"/>
      <c r="AA425" s="185"/>
      <c r="AB425" s="185"/>
      <c r="AC425" s="185"/>
      <c r="AD425" s="185"/>
      <c r="AE425" s="186"/>
      <c r="AF425" s="187"/>
    </row>
    <row r="426" ht="13.65" customHeight="1">
      <c r="A426" s="178"/>
      <c r="B426" s="13"/>
      <c r="C426" s="144"/>
      <c r="D426" s="179"/>
      <c r="E426" s="180"/>
      <c r="F426" s="163"/>
      <c r="G426" s="49"/>
      <c r="H426" s="49"/>
      <c r="I426" s="13"/>
      <c r="J426" s="171"/>
      <c r="K426" s="13"/>
      <c r="L426" s="192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83"/>
      <c r="X426" s="184"/>
      <c r="Y426" s="185"/>
      <c r="Z426" s="185"/>
      <c r="AA426" s="185"/>
      <c r="AB426" s="185"/>
      <c r="AC426" s="185"/>
      <c r="AD426" s="185"/>
      <c r="AE426" s="186"/>
      <c r="AF426" s="187"/>
    </row>
    <row r="427" ht="13.65" customHeight="1">
      <c r="A427" s="178"/>
      <c r="B427" s="13"/>
      <c r="C427" s="144"/>
      <c r="D427" s="179"/>
      <c r="E427" s="180"/>
      <c r="F427" s="188"/>
      <c r="G427" s="191"/>
      <c r="H427" s="191"/>
      <c r="I427" s="13"/>
      <c r="J427" s="171"/>
      <c r="K427" s="13"/>
      <c r="L427" s="192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83"/>
      <c r="X427" s="184"/>
      <c r="Y427" s="185"/>
      <c r="Z427" s="185"/>
      <c r="AA427" s="185"/>
      <c r="AB427" s="185"/>
      <c r="AC427" s="185"/>
      <c r="AD427" s="185"/>
      <c r="AE427" s="186"/>
      <c r="AF427" s="187"/>
    </row>
    <row r="428" ht="13.65" customHeight="1">
      <c r="A428" s="178"/>
      <c r="B428" s="13"/>
      <c r="C428" s="144"/>
      <c r="D428" s="179"/>
      <c r="E428" s="180"/>
      <c r="F428" s="163"/>
      <c r="G428" s="49"/>
      <c r="H428" s="49"/>
      <c r="I428" s="13"/>
      <c r="J428" s="171"/>
      <c r="K428" s="13"/>
      <c r="L428" s="192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83"/>
      <c r="X428" s="184"/>
      <c r="Y428" s="185"/>
      <c r="Z428" s="185"/>
      <c r="AA428" s="185"/>
      <c r="AB428" s="185"/>
      <c r="AC428" s="185"/>
      <c r="AD428" s="185"/>
      <c r="AE428" s="186"/>
      <c r="AF428" s="187"/>
    </row>
    <row r="429" ht="13.65" customHeight="1">
      <c r="A429" s="178"/>
      <c r="B429" s="13"/>
      <c r="C429" s="144"/>
      <c r="D429" s="179"/>
      <c r="E429" s="180"/>
      <c r="F429" s="188"/>
      <c r="G429" s="191"/>
      <c r="H429" s="191"/>
      <c r="I429" s="13"/>
      <c r="J429" s="171"/>
      <c r="K429" s="13"/>
      <c r="L429" s="192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83"/>
      <c r="X429" s="184"/>
      <c r="Y429" s="185"/>
      <c r="Z429" s="185"/>
      <c r="AA429" s="185"/>
      <c r="AB429" s="185"/>
      <c r="AC429" s="185"/>
      <c r="AD429" s="185"/>
      <c r="AE429" s="186"/>
      <c r="AF429" s="187"/>
    </row>
    <row r="430" ht="13.65" customHeight="1">
      <c r="A430" s="178"/>
      <c r="B430" s="13"/>
      <c r="C430" s="144"/>
      <c r="D430" s="179"/>
      <c r="E430" s="180"/>
      <c r="F430" s="163"/>
      <c r="G430" s="49"/>
      <c r="H430" s="49"/>
      <c r="I430" s="13"/>
      <c r="J430" s="171"/>
      <c r="K430" s="13"/>
      <c r="L430" s="192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83"/>
      <c r="X430" s="184"/>
      <c r="Y430" s="185"/>
      <c r="Z430" s="185"/>
      <c r="AA430" s="185"/>
      <c r="AB430" s="185"/>
      <c r="AC430" s="185"/>
      <c r="AD430" s="185"/>
      <c r="AE430" s="186"/>
      <c r="AF430" s="187"/>
    </row>
    <row r="431" ht="13.65" customHeight="1">
      <c r="A431" s="178"/>
      <c r="B431" s="13"/>
      <c r="C431" s="144"/>
      <c r="D431" s="179"/>
      <c r="E431" s="180"/>
      <c r="F431" s="188"/>
      <c r="G431" s="191"/>
      <c r="H431" s="191"/>
      <c r="I431" s="13"/>
      <c r="J431" s="171"/>
      <c r="K431" s="13"/>
      <c r="L431" s="192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83"/>
      <c r="X431" s="184"/>
      <c r="Y431" s="185"/>
      <c r="Z431" s="185"/>
      <c r="AA431" s="185"/>
      <c r="AB431" s="185"/>
      <c r="AC431" s="185"/>
      <c r="AD431" s="185"/>
      <c r="AE431" s="186"/>
      <c r="AF431" s="187"/>
    </row>
    <row r="432" ht="13.65" customHeight="1">
      <c r="A432" s="178"/>
      <c r="B432" s="13"/>
      <c r="C432" s="144"/>
      <c r="D432" s="179"/>
      <c r="E432" s="180"/>
      <c r="F432" s="163"/>
      <c r="G432" s="49"/>
      <c r="H432" s="49"/>
      <c r="I432" s="13"/>
      <c r="J432" s="171"/>
      <c r="K432" s="13"/>
      <c r="L432" s="192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83"/>
      <c r="X432" s="184"/>
      <c r="Y432" s="185"/>
      <c r="Z432" s="185"/>
      <c r="AA432" s="185"/>
      <c r="AB432" s="185"/>
      <c r="AC432" s="185"/>
      <c r="AD432" s="185"/>
      <c r="AE432" s="186"/>
      <c r="AF432" s="187"/>
    </row>
    <row r="433" ht="13.65" customHeight="1">
      <c r="A433" s="178"/>
      <c r="B433" s="13"/>
      <c r="C433" s="144"/>
      <c r="D433" s="179"/>
      <c r="E433" s="180"/>
      <c r="F433" s="188"/>
      <c r="G433" s="191"/>
      <c r="H433" s="191"/>
      <c r="I433" s="13"/>
      <c r="J433" s="171"/>
      <c r="K433" s="13"/>
      <c r="L433" s="192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83"/>
      <c r="X433" s="184"/>
      <c r="Y433" s="185"/>
      <c r="Z433" s="185"/>
      <c r="AA433" s="185"/>
      <c r="AB433" s="185"/>
      <c r="AC433" s="185"/>
      <c r="AD433" s="185"/>
      <c r="AE433" s="186"/>
      <c r="AF433" s="187"/>
    </row>
    <row r="434" ht="13.65" customHeight="1">
      <c r="A434" s="178"/>
      <c r="B434" s="13"/>
      <c r="C434" s="144"/>
      <c r="D434" s="179"/>
      <c r="E434" s="180"/>
      <c r="F434" s="163"/>
      <c r="G434" s="49"/>
      <c r="H434" s="49"/>
      <c r="I434" s="13"/>
      <c r="J434" s="171"/>
      <c r="K434" s="13"/>
      <c r="L434" s="192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83"/>
      <c r="X434" s="184"/>
      <c r="Y434" s="185"/>
      <c r="Z434" s="185"/>
      <c r="AA434" s="185"/>
      <c r="AB434" s="185"/>
      <c r="AC434" s="185"/>
      <c r="AD434" s="185"/>
      <c r="AE434" s="186"/>
      <c r="AF434" s="187"/>
    </row>
    <row r="435" ht="13.65" customHeight="1">
      <c r="A435" s="178"/>
      <c r="B435" s="13"/>
      <c r="C435" s="144"/>
      <c r="D435" s="179"/>
      <c r="E435" s="180"/>
      <c r="F435" s="188"/>
      <c r="G435" s="191"/>
      <c r="H435" s="191"/>
      <c r="I435" s="13"/>
      <c r="J435" s="171"/>
      <c r="K435" s="13"/>
      <c r="L435" s="192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83"/>
      <c r="X435" s="184"/>
      <c r="Y435" s="185"/>
      <c r="Z435" s="185"/>
      <c r="AA435" s="185"/>
      <c r="AB435" s="185"/>
      <c r="AC435" s="185"/>
      <c r="AD435" s="185"/>
      <c r="AE435" s="186"/>
      <c r="AF435" s="187"/>
    </row>
    <row r="436" ht="13.65" customHeight="1">
      <c r="A436" s="178"/>
      <c r="B436" s="13"/>
      <c r="C436" s="144"/>
      <c r="D436" s="179"/>
      <c r="E436" s="180"/>
      <c r="F436" s="163"/>
      <c r="G436" s="49"/>
      <c r="H436" s="49"/>
      <c r="I436" s="13"/>
      <c r="J436" s="171"/>
      <c r="K436" s="13"/>
      <c r="L436" s="192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83"/>
      <c r="X436" s="184"/>
      <c r="Y436" s="185"/>
      <c r="Z436" s="185"/>
      <c r="AA436" s="185"/>
      <c r="AB436" s="185"/>
      <c r="AC436" s="185"/>
      <c r="AD436" s="185"/>
      <c r="AE436" s="186"/>
      <c r="AF436" s="187"/>
    </row>
    <row r="437" ht="13.65" customHeight="1">
      <c r="A437" s="178"/>
      <c r="B437" s="13"/>
      <c r="C437" s="144"/>
      <c r="D437" s="179"/>
      <c r="E437" s="180"/>
      <c r="F437" s="188"/>
      <c r="G437" s="191"/>
      <c r="H437" s="191"/>
      <c r="I437" s="13"/>
      <c r="J437" s="171"/>
      <c r="K437" s="13"/>
      <c r="L437" s="192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83"/>
      <c r="X437" s="184"/>
      <c r="Y437" s="185"/>
      <c r="Z437" s="185"/>
      <c r="AA437" s="185"/>
      <c r="AB437" s="185"/>
      <c r="AC437" s="185"/>
      <c r="AD437" s="185"/>
      <c r="AE437" s="186"/>
      <c r="AF437" s="187"/>
    </row>
    <row r="438" ht="13.65" customHeight="1">
      <c r="A438" s="178"/>
      <c r="B438" s="13"/>
      <c r="C438" s="144"/>
      <c r="D438" s="179"/>
      <c r="E438" s="180"/>
      <c r="F438" s="163"/>
      <c r="G438" s="49"/>
      <c r="H438" s="49"/>
      <c r="I438" s="13"/>
      <c r="J438" s="171"/>
      <c r="K438" s="13"/>
      <c r="L438" s="192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83"/>
      <c r="X438" s="184"/>
      <c r="Y438" s="185"/>
      <c r="Z438" s="185"/>
      <c r="AA438" s="185"/>
      <c r="AB438" s="185"/>
      <c r="AC438" s="185"/>
      <c r="AD438" s="185"/>
      <c r="AE438" s="186"/>
      <c r="AF438" s="187"/>
    </row>
    <row r="439" ht="13.65" customHeight="1">
      <c r="A439" s="178"/>
      <c r="B439" s="13"/>
      <c r="C439" s="144"/>
      <c r="D439" s="179"/>
      <c r="E439" s="180"/>
      <c r="F439" s="188"/>
      <c r="G439" s="191"/>
      <c r="H439" s="191"/>
      <c r="I439" s="13"/>
      <c r="J439" s="171"/>
      <c r="K439" s="13"/>
      <c r="L439" s="192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83"/>
      <c r="X439" s="184"/>
      <c r="Y439" s="185"/>
      <c r="Z439" s="185"/>
      <c r="AA439" s="185"/>
      <c r="AB439" s="185"/>
      <c r="AC439" s="185"/>
      <c r="AD439" s="185"/>
      <c r="AE439" s="186"/>
      <c r="AF439" s="187"/>
    </row>
    <row r="440" ht="13.65" customHeight="1">
      <c r="A440" s="178"/>
      <c r="B440" s="13"/>
      <c r="C440" s="144"/>
      <c r="D440" s="179"/>
      <c r="E440" s="180"/>
      <c r="F440" s="163"/>
      <c r="G440" s="49"/>
      <c r="H440" s="49"/>
      <c r="I440" s="13"/>
      <c r="J440" s="171"/>
      <c r="K440" s="13"/>
      <c r="L440" s="192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83"/>
      <c r="X440" s="184"/>
      <c r="Y440" s="185"/>
      <c r="Z440" s="185"/>
      <c r="AA440" s="185"/>
      <c r="AB440" s="185"/>
      <c r="AC440" s="185"/>
      <c r="AD440" s="185"/>
      <c r="AE440" s="186"/>
      <c r="AF440" s="187"/>
    </row>
    <row r="441" ht="13.65" customHeight="1">
      <c r="A441" s="178"/>
      <c r="B441" s="13"/>
      <c r="C441" s="144"/>
      <c r="D441" s="179"/>
      <c r="E441" s="180"/>
      <c r="F441" s="147"/>
      <c r="G441" s="13"/>
      <c r="H441" s="193"/>
      <c r="I441" s="13"/>
      <c r="J441" s="171"/>
      <c r="K441" s="13"/>
      <c r="L441" s="192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83"/>
      <c r="X441" s="184"/>
      <c r="Y441" s="185"/>
      <c r="Z441" s="185"/>
      <c r="AA441" s="185"/>
      <c r="AB441" s="185"/>
      <c r="AC441" s="185"/>
      <c r="AD441" s="185"/>
      <c r="AE441" s="186"/>
      <c r="AF441" s="187"/>
    </row>
    <row r="442" ht="13.65" customHeight="1">
      <c r="A442" s="178"/>
      <c r="B442" s="13"/>
      <c r="C442" s="144"/>
      <c r="D442" s="179"/>
      <c r="E442" s="180"/>
      <c r="F442" s="147"/>
      <c r="G442" s="13"/>
      <c r="H442" s="193"/>
      <c r="I442" s="13"/>
      <c r="J442" s="171"/>
      <c r="K442" s="13"/>
      <c r="L442" s="192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83"/>
      <c r="X442" s="184"/>
      <c r="Y442" s="185"/>
      <c r="Z442" s="185"/>
      <c r="AA442" s="185"/>
      <c r="AB442" s="185"/>
      <c r="AC442" s="185"/>
      <c r="AD442" s="185"/>
      <c r="AE442" s="186"/>
      <c r="AF442" s="187"/>
    </row>
    <row r="443" ht="13.65" customHeight="1">
      <c r="A443" s="178"/>
      <c r="B443" s="13"/>
      <c r="C443" s="144"/>
      <c r="D443" s="179"/>
      <c r="E443" s="180"/>
      <c r="F443" s="147"/>
      <c r="G443" s="13"/>
      <c r="H443" s="193"/>
      <c r="I443" s="13"/>
      <c r="J443" s="171"/>
      <c r="K443" s="13"/>
      <c r="L443" s="192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83"/>
      <c r="X443" s="184"/>
      <c r="Y443" s="185"/>
      <c r="Z443" s="185"/>
      <c r="AA443" s="185"/>
      <c r="AB443" s="185"/>
      <c r="AC443" s="185"/>
      <c r="AD443" s="185"/>
      <c r="AE443" s="186"/>
      <c r="AF443" s="187"/>
    </row>
    <row r="444" ht="13.65" customHeight="1">
      <c r="A444" s="178"/>
      <c r="B444" s="13"/>
      <c r="C444" s="144"/>
      <c r="D444" s="179"/>
      <c r="E444" s="180"/>
      <c r="F444" s="147"/>
      <c r="G444" s="13"/>
      <c r="H444" s="193"/>
      <c r="I444" s="13"/>
      <c r="J444" s="171"/>
      <c r="K444" s="13"/>
      <c r="L444" s="192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83"/>
      <c r="X444" s="184"/>
      <c r="Y444" s="185"/>
      <c r="Z444" s="185"/>
      <c r="AA444" s="185"/>
      <c r="AB444" s="185"/>
      <c r="AC444" s="185"/>
      <c r="AD444" s="185"/>
      <c r="AE444" s="186"/>
      <c r="AF444" s="187"/>
    </row>
    <row r="445" ht="13.65" customHeight="1">
      <c r="A445" s="178"/>
      <c r="B445" s="13"/>
      <c r="C445" s="144"/>
      <c r="D445" s="179"/>
      <c r="E445" s="180"/>
      <c r="F445" s="147"/>
      <c r="G445" s="13"/>
      <c r="H445" s="193"/>
      <c r="I445" s="13"/>
      <c r="J445" s="171"/>
      <c r="K445" s="13"/>
      <c r="L445" s="192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83"/>
      <c r="X445" s="184"/>
      <c r="Y445" s="185"/>
      <c r="Z445" s="185"/>
      <c r="AA445" s="185"/>
      <c r="AB445" s="185"/>
      <c r="AC445" s="185"/>
      <c r="AD445" s="185"/>
      <c r="AE445" s="186"/>
      <c r="AF445" s="187"/>
    </row>
    <row r="446" ht="13.65" customHeight="1">
      <c r="A446" s="178"/>
      <c r="B446" s="13"/>
      <c r="C446" s="144"/>
      <c r="D446" s="179"/>
      <c r="E446" s="180"/>
      <c r="F446" s="147"/>
      <c r="G446" s="13"/>
      <c r="H446" s="193"/>
      <c r="I446" s="13"/>
      <c r="J446" s="171"/>
      <c r="K446" s="13"/>
      <c r="L446" s="192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83"/>
      <c r="X446" s="184"/>
      <c r="Y446" s="185"/>
      <c r="Z446" s="185"/>
      <c r="AA446" s="185"/>
      <c r="AB446" s="185"/>
      <c r="AC446" s="185"/>
      <c r="AD446" s="185"/>
      <c r="AE446" s="186"/>
      <c r="AF446" s="187"/>
    </row>
    <row r="447" ht="13.65" customHeight="1">
      <c r="A447" s="178"/>
      <c r="B447" s="13"/>
      <c r="C447" s="144"/>
      <c r="D447" s="179"/>
      <c r="E447" s="180"/>
      <c r="F447" s="147"/>
      <c r="G447" s="13"/>
      <c r="H447" s="193"/>
      <c r="I447" s="13"/>
      <c r="J447" s="171"/>
      <c r="K447" s="13"/>
      <c r="L447" s="192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83"/>
      <c r="X447" s="184"/>
      <c r="Y447" s="185"/>
      <c r="Z447" s="185"/>
      <c r="AA447" s="185"/>
      <c r="AB447" s="185"/>
      <c r="AC447" s="185"/>
      <c r="AD447" s="185"/>
      <c r="AE447" s="186"/>
      <c r="AF447" s="187"/>
    </row>
    <row r="448" ht="13.65" customHeight="1">
      <c r="A448" s="178"/>
      <c r="B448" s="13"/>
      <c r="C448" s="144"/>
      <c r="D448" s="179"/>
      <c r="E448" s="180"/>
      <c r="F448" s="147"/>
      <c r="G448" s="13"/>
      <c r="H448" s="193"/>
      <c r="I448" s="13"/>
      <c r="J448" s="171"/>
      <c r="K448" s="13"/>
      <c r="L448" s="192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83"/>
      <c r="X448" s="184"/>
      <c r="Y448" s="185"/>
      <c r="Z448" s="185"/>
      <c r="AA448" s="185"/>
      <c r="AB448" s="185"/>
      <c r="AC448" s="185"/>
      <c r="AD448" s="185"/>
      <c r="AE448" s="186"/>
      <c r="AF448" s="187"/>
    </row>
    <row r="449" ht="13.65" customHeight="1">
      <c r="A449" s="178"/>
      <c r="B449" s="13"/>
      <c r="C449" s="144"/>
      <c r="D449" s="179"/>
      <c r="E449" s="180"/>
      <c r="F449" s="147"/>
      <c r="G449" s="13"/>
      <c r="H449" s="193"/>
      <c r="I449" s="13"/>
      <c r="J449" s="171"/>
      <c r="K449" s="13"/>
      <c r="L449" s="192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83"/>
      <c r="X449" s="184"/>
      <c r="Y449" s="185"/>
      <c r="Z449" s="185"/>
      <c r="AA449" s="185"/>
      <c r="AB449" s="185"/>
      <c r="AC449" s="185"/>
      <c r="AD449" s="185"/>
      <c r="AE449" s="186"/>
      <c r="AF449" s="187"/>
    </row>
    <row r="450" ht="13.65" customHeight="1">
      <c r="A450" s="178"/>
      <c r="B450" s="13"/>
      <c r="C450" s="144"/>
      <c r="D450" s="179"/>
      <c r="E450" s="180"/>
      <c r="F450" s="147"/>
      <c r="G450" s="13"/>
      <c r="H450" s="193"/>
      <c r="I450" s="13"/>
      <c r="J450" s="171"/>
      <c r="K450" s="13"/>
      <c r="L450" s="192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83"/>
      <c r="X450" s="184"/>
      <c r="Y450" s="185"/>
      <c r="Z450" s="185"/>
      <c r="AA450" s="185"/>
      <c r="AB450" s="185"/>
      <c r="AC450" s="185"/>
      <c r="AD450" s="185"/>
      <c r="AE450" s="186"/>
      <c r="AF450" s="187"/>
    </row>
    <row r="451" ht="13.65" customHeight="1">
      <c r="A451" s="178"/>
      <c r="B451" s="13"/>
      <c r="C451" s="144"/>
      <c r="D451" s="179"/>
      <c r="E451" s="180"/>
      <c r="F451" s="147"/>
      <c r="G451" s="13"/>
      <c r="H451" s="193"/>
      <c r="I451" s="13"/>
      <c r="J451" s="171"/>
      <c r="K451" s="13"/>
      <c r="L451" s="192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83"/>
      <c r="X451" s="184"/>
      <c r="Y451" s="185"/>
      <c r="Z451" s="185"/>
      <c r="AA451" s="185"/>
      <c r="AB451" s="185"/>
      <c r="AC451" s="185"/>
      <c r="AD451" s="185"/>
      <c r="AE451" s="186"/>
      <c r="AF451" s="187"/>
    </row>
    <row r="452" ht="13.65" customHeight="1">
      <c r="A452" s="178"/>
      <c r="B452" s="13"/>
      <c r="C452" s="144"/>
      <c r="D452" s="179"/>
      <c r="E452" s="180"/>
      <c r="F452" s="147"/>
      <c r="G452" s="13"/>
      <c r="H452" s="193"/>
      <c r="I452" s="13"/>
      <c r="J452" s="171"/>
      <c r="K452" s="13"/>
      <c r="L452" s="192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83"/>
      <c r="X452" s="184"/>
      <c r="Y452" s="185"/>
      <c r="Z452" s="185"/>
      <c r="AA452" s="185"/>
      <c r="AB452" s="185"/>
      <c r="AC452" s="185"/>
      <c r="AD452" s="185"/>
      <c r="AE452" s="186"/>
      <c r="AF452" s="187"/>
    </row>
    <row r="453" ht="13.65" customHeight="1">
      <c r="A453" s="178"/>
      <c r="B453" s="13"/>
      <c r="C453" s="144"/>
      <c r="D453" s="179"/>
      <c r="E453" s="180"/>
      <c r="F453" s="147"/>
      <c r="G453" s="13"/>
      <c r="H453" s="193"/>
      <c r="I453" s="13"/>
      <c r="J453" s="171"/>
      <c r="K453" s="13"/>
      <c r="L453" s="192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83"/>
      <c r="X453" s="184"/>
      <c r="Y453" s="185"/>
      <c r="Z453" s="185"/>
      <c r="AA453" s="185"/>
      <c r="AB453" s="185"/>
      <c r="AC453" s="185"/>
      <c r="AD453" s="185"/>
      <c r="AE453" s="186"/>
      <c r="AF453" s="187"/>
    </row>
    <row r="454" ht="13.65" customHeight="1">
      <c r="A454" s="178"/>
      <c r="B454" s="13"/>
      <c r="C454" s="144"/>
      <c r="D454" s="179"/>
      <c r="E454" s="180"/>
      <c r="F454" s="147"/>
      <c r="G454" s="13"/>
      <c r="H454" s="193"/>
      <c r="I454" s="13"/>
      <c r="J454" s="171"/>
      <c r="K454" s="13"/>
      <c r="L454" s="192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83"/>
      <c r="X454" s="184"/>
      <c r="Y454" s="185"/>
      <c r="Z454" s="185"/>
      <c r="AA454" s="185"/>
      <c r="AB454" s="185"/>
      <c r="AC454" s="185"/>
      <c r="AD454" s="185"/>
      <c r="AE454" s="186"/>
      <c r="AF454" s="187"/>
    </row>
    <row r="455" ht="13.65" customHeight="1">
      <c r="A455" s="178"/>
      <c r="B455" s="13"/>
      <c r="C455" s="144"/>
      <c r="D455" s="179"/>
      <c r="E455" s="180"/>
      <c r="F455" s="147"/>
      <c r="G455" s="13"/>
      <c r="H455" s="193"/>
      <c r="I455" s="13"/>
      <c r="J455" s="171"/>
      <c r="K455" s="13"/>
      <c r="L455" s="192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83"/>
      <c r="X455" s="184"/>
      <c r="Y455" s="185"/>
      <c r="Z455" s="185"/>
      <c r="AA455" s="185"/>
      <c r="AB455" s="185"/>
      <c r="AC455" s="185"/>
      <c r="AD455" s="185"/>
      <c r="AE455" s="186"/>
      <c r="AF455" s="187"/>
    </row>
    <row r="456" ht="13.65" customHeight="1">
      <c r="A456" s="178"/>
      <c r="B456" s="13"/>
      <c r="C456" s="144"/>
      <c r="D456" s="179"/>
      <c r="E456" s="180"/>
      <c r="F456" s="147"/>
      <c r="G456" s="13"/>
      <c r="H456" s="193"/>
      <c r="I456" s="13"/>
      <c r="J456" s="171"/>
      <c r="K456" s="13"/>
      <c r="L456" s="192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83"/>
      <c r="X456" s="184"/>
      <c r="Y456" s="185"/>
      <c r="Z456" s="185"/>
      <c r="AA456" s="185"/>
      <c r="AB456" s="185"/>
      <c r="AC456" s="185"/>
      <c r="AD456" s="185"/>
      <c r="AE456" s="186"/>
      <c r="AF456" s="187"/>
    </row>
    <row r="457" ht="13.65" customHeight="1">
      <c r="A457" s="178"/>
      <c r="B457" s="13"/>
      <c r="C457" s="144"/>
      <c r="D457" s="179"/>
      <c r="E457" s="180"/>
      <c r="F457" s="147"/>
      <c r="G457" s="13"/>
      <c r="H457" s="193"/>
      <c r="I457" s="13"/>
      <c r="J457" s="171"/>
      <c r="K457" s="13"/>
      <c r="L457" s="192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83"/>
      <c r="X457" s="184"/>
      <c r="Y457" s="185"/>
      <c r="Z457" s="185"/>
      <c r="AA457" s="185"/>
      <c r="AB457" s="185"/>
      <c r="AC457" s="185"/>
      <c r="AD457" s="185"/>
      <c r="AE457" s="186"/>
      <c r="AF457" s="187"/>
    </row>
    <row r="458" ht="13.65" customHeight="1">
      <c r="A458" s="178"/>
      <c r="B458" s="13"/>
      <c r="C458" s="144"/>
      <c r="D458" s="179"/>
      <c r="E458" s="180"/>
      <c r="F458" s="147"/>
      <c r="G458" s="13"/>
      <c r="H458" s="193"/>
      <c r="I458" s="13"/>
      <c r="J458" s="171"/>
      <c r="K458" s="13"/>
      <c r="L458" s="192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83"/>
      <c r="X458" s="184"/>
      <c r="Y458" s="185"/>
      <c r="Z458" s="185"/>
      <c r="AA458" s="185"/>
      <c r="AB458" s="185"/>
      <c r="AC458" s="185"/>
      <c r="AD458" s="185"/>
      <c r="AE458" s="186"/>
      <c r="AF458" s="187"/>
    </row>
    <row r="459" ht="13.65" customHeight="1">
      <c r="A459" s="178"/>
      <c r="B459" s="13"/>
      <c r="C459" s="144"/>
      <c r="D459" s="179"/>
      <c r="E459" s="180"/>
      <c r="F459" s="147"/>
      <c r="G459" s="13"/>
      <c r="H459" s="193"/>
      <c r="I459" s="13"/>
      <c r="J459" s="171"/>
      <c r="K459" s="13"/>
      <c r="L459" s="192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83"/>
      <c r="X459" s="184"/>
      <c r="Y459" s="185"/>
      <c r="Z459" s="185"/>
      <c r="AA459" s="185"/>
      <c r="AB459" s="185"/>
      <c r="AC459" s="185"/>
      <c r="AD459" s="185"/>
      <c r="AE459" s="186"/>
      <c r="AF459" s="187"/>
    </row>
    <row r="460" ht="13.65" customHeight="1">
      <c r="A460" s="178"/>
      <c r="B460" s="13"/>
      <c r="C460" s="144"/>
      <c r="D460" s="179"/>
      <c r="E460" s="180"/>
      <c r="F460" s="147"/>
      <c r="G460" s="13"/>
      <c r="H460" s="193"/>
      <c r="I460" s="13"/>
      <c r="J460" s="171"/>
      <c r="K460" s="13"/>
      <c r="L460" s="192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83"/>
      <c r="X460" s="184"/>
      <c r="Y460" s="185"/>
      <c r="Z460" s="185"/>
      <c r="AA460" s="185"/>
      <c r="AB460" s="185"/>
      <c r="AC460" s="185"/>
      <c r="AD460" s="185"/>
      <c r="AE460" s="186"/>
      <c r="AF460" s="187"/>
    </row>
    <row r="461" ht="13.65" customHeight="1">
      <c r="A461" s="178"/>
      <c r="B461" s="13"/>
      <c r="C461" s="144"/>
      <c r="D461" s="179"/>
      <c r="E461" s="180"/>
      <c r="F461" s="147"/>
      <c r="G461" s="13"/>
      <c r="H461" s="193"/>
      <c r="I461" s="13"/>
      <c r="J461" s="171"/>
      <c r="K461" s="13"/>
      <c r="L461" s="192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83"/>
      <c r="X461" s="184"/>
      <c r="Y461" s="185"/>
      <c r="Z461" s="185"/>
      <c r="AA461" s="185"/>
      <c r="AB461" s="185"/>
      <c r="AC461" s="185"/>
      <c r="AD461" s="185"/>
      <c r="AE461" s="186"/>
      <c r="AF461" s="187"/>
    </row>
    <row r="462" ht="13.65" customHeight="1">
      <c r="A462" s="178"/>
      <c r="B462" s="13"/>
      <c r="C462" s="144"/>
      <c r="D462" s="179"/>
      <c r="E462" s="180"/>
      <c r="F462" s="147"/>
      <c r="G462" s="13"/>
      <c r="H462" s="193"/>
      <c r="I462" s="13"/>
      <c r="J462" s="171"/>
      <c r="K462" s="13"/>
      <c r="L462" s="192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83"/>
      <c r="X462" s="184"/>
      <c r="Y462" s="185"/>
      <c r="Z462" s="185"/>
      <c r="AA462" s="185"/>
      <c r="AB462" s="185"/>
      <c r="AC462" s="185"/>
      <c r="AD462" s="185"/>
      <c r="AE462" s="186"/>
      <c r="AF462" s="187"/>
    </row>
    <row r="463" ht="13.65" customHeight="1">
      <c r="A463" s="178"/>
      <c r="B463" s="13"/>
      <c r="C463" s="144"/>
      <c r="D463" s="179"/>
      <c r="E463" s="180"/>
      <c r="F463" s="147"/>
      <c r="G463" s="13"/>
      <c r="H463" s="193"/>
      <c r="I463" s="13"/>
      <c r="J463" s="171"/>
      <c r="K463" s="13"/>
      <c r="L463" s="192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83"/>
      <c r="X463" s="184"/>
      <c r="Y463" s="185"/>
      <c r="Z463" s="185"/>
      <c r="AA463" s="185"/>
      <c r="AB463" s="185"/>
      <c r="AC463" s="185"/>
      <c r="AD463" s="185"/>
      <c r="AE463" s="186"/>
      <c r="AF463" s="187"/>
    </row>
    <row r="464" ht="13.65" customHeight="1">
      <c r="A464" s="178"/>
      <c r="B464" s="13"/>
      <c r="C464" s="144"/>
      <c r="D464" s="179"/>
      <c r="E464" s="180"/>
      <c r="F464" s="147"/>
      <c r="G464" s="13"/>
      <c r="H464" s="193"/>
      <c r="I464" s="13"/>
      <c r="J464" s="171"/>
      <c r="K464" s="13"/>
      <c r="L464" s="192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83"/>
      <c r="X464" s="184"/>
      <c r="Y464" s="185"/>
      <c r="Z464" s="185"/>
      <c r="AA464" s="185"/>
      <c r="AB464" s="185"/>
      <c r="AC464" s="185"/>
      <c r="AD464" s="185"/>
      <c r="AE464" s="186"/>
      <c r="AF464" s="187"/>
    </row>
    <row r="465" ht="13.65" customHeight="1">
      <c r="A465" s="178"/>
      <c r="B465" s="13"/>
      <c r="C465" s="144"/>
      <c r="D465" s="179"/>
      <c r="E465" s="180"/>
      <c r="F465" s="147"/>
      <c r="G465" s="13"/>
      <c r="H465" s="193"/>
      <c r="I465" s="13"/>
      <c r="J465" s="171"/>
      <c r="K465" s="13"/>
      <c r="L465" s="192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83"/>
      <c r="X465" s="184"/>
      <c r="Y465" s="185"/>
      <c r="Z465" s="185"/>
      <c r="AA465" s="185"/>
      <c r="AB465" s="185"/>
      <c r="AC465" s="185"/>
      <c r="AD465" s="185"/>
      <c r="AE465" s="186"/>
      <c r="AF465" s="187"/>
    </row>
    <row r="466" ht="13.65" customHeight="1">
      <c r="A466" s="178"/>
      <c r="B466" s="13"/>
      <c r="C466" s="144"/>
      <c r="D466" s="179"/>
      <c r="E466" s="180"/>
      <c r="F466" s="147"/>
      <c r="G466" s="13"/>
      <c r="H466" s="193"/>
      <c r="I466" s="13"/>
      <c r="J466" s="171"/>
      <c r="K466" s="13"/>
      <c r="L466" s="192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83"/>
      <c r="X466" s="184"/>
      <c r="Y466" s="185"/>
      <c r="Z466" s="185"/>
      <c r="AA466" s="185"/>
      <c r="AB466" s="185"/>
      <c r="AC466" s="185"/>
      <c r="AD466" s="185"/>
      <c r="AE466" s="186"/>
      <c r="AF466" s="187"/>
    </row>
    <row r="467" ht="13.65" customHeight="1">
      <c r="A467" s="178"/>
      <c r="B467" s="13"/>
      <c r="C467" s="144"/>
      <c r="D467" s="179"/>
      <c r="E467" s="180"/>
      <c r="F467" s="147"/>
      <c r="G467" s="13"/>
      <c r="H467" s="193"/>
      <c r="I467" s="13"/>
      <c r="J467" s="171"/>
      <c r="K467" s="13"/>
      <c r="L467" s="192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83"/>
      <c r="X467" s="184"/>
      <c r="Y467" s="185"/>
      <c r="Z467" s="185"/>
      <c r="AA467" s="185"/>
      <c r="AB467" s="185"/>
      <c r="AC467" s="185"/>
      <c r="AD467" s="185"/>
      <c r="AE467" s="186"/>
      <c r="AF467" s="187"/>
    </row>
    <row r="468" ht="13.65" customHeight="1">
      <c r="A468" s="178"/>
      <c r="B468" s="13"/>
      <c r="C468" s="144"/>
      <c r="D468" s="179"/>
      <c r="E468" s="180"/>
      <c r="F468" s="147"/>
      <c r="G468" s="13"/>
      <c r="H468" s="193"/>
      <c r="I468" s="13"/>
      <c r="J468" s="171"/>
      <c r="K468" s="13"/>
      <c r="L468" s="192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83"/>
      <c r="X468" s="184"/>
      <c r="Y468" s="185"/>
      <c r="Z468" s="185"/>
      <c r="AA468" s="185"/>
      <c r="AB468" s="185"/>
      <c r="AC468" s="185"/>
      <c r="AD468" s="185"/>
      <c r="AE468" s="186"/>
      <c r="AF468" s="187"/>
    </row>
    <row r="469" ht="13.65" customHeight="1">
      <c r="A469" s="178"/>
      <c r="B469" s="13"/>
      <c r="C469" s="144"/>
      <c r="D469" s="179"/>
      <c r="E469" s="180"/>
      <c r="F469" s="147"/>
      <c r="G469" s="13"/>
      <c r="H469" s="193"/>
      <c r="I469" s="13"/>
      <c r="J469" s="171"/>
      <c r="K469" s="13"/>
      <c r="L469" s="192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83"/>
      <c r="X469" s="184"/>
      <c r="Y469" s="185"/>
      <c r="Z469" s="185"/>
      <c r="AA469" s="185"/>
      <c r="AB469" s="185"/>
      <c r="AC469" s="185"/>
      <c r="AD469" s="185"/>
      <c r="AE469" s="186"/>
      <c r="AF469" s="187"/>
    </row>
    <row r="470" ht="13.65" customHeight="1">
      <c r="A470" s="178"/>
      <c r="B470" s="13"/>
      <c r="C470" s="144"/>
      <c r="D470" s="179"/>
      <c r="E470" s="180"/>
      <c r="F470" s="147"/>
      <c r="G470" s="13"/>
      <c r="H470" s="193"/>
      <c r="I470" s="13"/>
      <c r="J470" s="171"/>
      <c r="K470" s="13"/>
      <c r="L470" s="192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83"/>
      <c r="X470" s="184"/>
      <c r="Y470" s="185"/>
      <c r="Z470" s="185"/>
      <c r="AA470" s="185"/>
      <c r="AB470" s="185"/>
      <c r="AC470" s="185"/>
      <c r="AD470" s="185"/>
      <c r="AE470" s="186"/>
      <c r="AF470" s="187"/>
    </row>
    <row r="471" ht="13.65" customHeight="1">
      <c r="A471" s="178"/>
      <c r="B471" s="13"/>
      <c r="C471" s="144"/>
      <c r="D471" s="179"/>
      <c r="E471" s="180"/>
      <c r="F471" s="147"/>
      <c r="G471" s="13"/>
      <c r="H471" s="193"/>
      <c r="I471" s="13"/>
      <c r="J471" s="171"/>
      <c r="K471" s="13"/>
      <c r="L471" s="192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83"/>
      <c r="X471" s="184"/>
      <c r="Y471" s="185"/>
      <c r="Z471" s="185"/>
      <c r="AA471" s="185"/>
      <c r="AB471" s="185"/>
      <c r="AC471" s="185"/>
      <c r="AD471" s="185"/>
      <c r="AE471" s="186"/>
      <c r="AF471" s="187"/>
    </row>
    <row r="472" ht="13.65" customHeight="1">
      <c r="A472" s="178"/>
      <c r="B472" s="13"/>
      <c r="C472" s="144"/>
      <c r="D472" s="179"/>
      <c r="E472" s="180"/>
      <c r="F472" s="147"/>
      <c r="G472" s="13"/>
      <c r="H472" s="193"/>
      <c r="I472" s="13"/>
      <c r="J472" s="171"/>
      <c r="K472" s="13"/>
      <c r="L472" s="192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83"/>
      <c r="X472" s="184"/>
      <c r="Y472" s="185"/>
      <c r="Z472" s="185"/>
      <c r="AA472" s="185"/>
      <c r="AB472" s="185"/>
      <c r="AC472" s="185"/>
      <c r="AD472" s="185"/>
      <c r="AE472" s="186"/>
      <c r="AF472" s="187"/>
    </row>
    <row r="473" ht="13.65" customHeight="1">
      <c r="A473" s="178"/>
      <c r="B473" s="13"/>
      <c r="C473" s="144"/>
      <c r="D473" s="179"/>
      <c r="E473" s="180"/>
      <c r="F473" s="147"/>
      <c r="G473" s="13"/>
      <c r="H473" s="193"/>
      <c r="I473" s="13"/>
      <c r="J473" s="171"/>
      <c r="K473" s="13"/>
      <c r="L473" s="192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83"/>
      <c r="X473" s="184"/>
      <c r="Y473" s="185"/>
      <c r="Z473" s="185"/>
      <c r="AA473" s="185"/>
      <c r="AB473" s="185"/>
      <c r="AC473" s="185"/>
      <c r="AD473" s="185"/>
      <c r="AE473" s="186"/>
      <c r="AF473" s="187"/>
    </row>
    <row r="474" ht="13.65" customHeight="1">
      <c r="A474" s="178"/>
      <c r="B474" s="13"/>
      <c r="C474" s="144"/>
      <c r="D474" s="179"/>
      <c r="E474" s="180"/>
      <c r="F474" s="147"/>
      <c r="G474" s="13"/>
      <c r="H474" s="193"/>
      <c r="I474" s="13"/>
      <c r="J474" s="171"/>
      <c r="K474" s="13"/>
      <c r="L474" s="192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83"/>
      <c r="X474" s="184"/>
      <c r="Y474" s="185"/>
      <c r="Z474" s="185"/>
      <c r="AA474" s="185"/>
      <c r="AB474" s="185"/>
      <c r="AC474" s="185"/>
      <c r="AD474" s="185"/>
      <c r="AE474" s="186"/>
      <c r="AF474" s="187"/>
    </row>
    <row r="475" ht="13.65" customHeight="1">
      <c r="A475" s="178"/>
      <c r="B475" s="13"/>
      <c r="C475" s="144"/>
      <c r="D475" s="179"/>
      <c r="E475" s="180"/>
      <c r="F475" s="147"/>
      <c r="G475" s="13"/>
      <c r="H475" s="193"/>
      <c r="I475" s="13"/>
      <c r="J475" s="171"/>
      <c r="K475" s="13"/>
      <c r="L475" s="192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83"/>
      <c r="X475" s="184"/>
      <c r="Y475" s="185"/>
      <c r="Z475" s="185"/>
      <c r="AA475" s="185"/>
      <c r="AB475" s="185"/>
      <c r="AC475" s="185"/>
      <c r="AD475" s="185"/>
      <c r="AE475" s="186"/>
      <c r="AF475" s="187"/>
    </row>
    <row r="476" ht="13.65" customHeight="1">
      <c r="A476" s="178"/>
      <c r="B476" s="13"/>
      <c r="C476" s="144"/>
      <c r="D476" s="179"/>
      <c r="E476" s="180"/>
      <c r="F476" s="147"/>
      <c r="G476" s="13"/>
      <c r="H476" s="193"/>
      <c r="I476" s="13"/>
      <c r="J476" s="171"/>
      <c r="K476" s="13"/>
      <c r="L476" s="192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83"/>
      <c r="X476" s="184"/>
      <c r="Y476" s="185"/>
      <c r="Z476" s="185"/>
      <c r="AA476" s="185"/>
      <c r="AB476" s="185"/>
      <c r="AC476" s="185"/>
      <c r="AD476" s="185"/>
      <c r="AE476" s="186"/>
      <c r="AF476" s="187"/>
    </row>
    <row r="477" ht="13.65" customHeight="1">
      <c r="A477" s="178"/>
      <c r="B477" s="13"/>
      <c r="C477" s="144"/>
      <c r="D477" s="179"/>
      <c r="E477" s="180"/>
      <c r="F477" s="147"/>
      <c r="G477" s="13"/>
      <c r="H477" s="193"/>
      <c r="I477" s="13"/>
      <c r="J477" s="171"/>
      <c r="K477" s="13"/>
      <c r="L477" s="192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83"/>
      <c r="X477" s="184"/>
      <c r="Y477" s="185"/>
      <c r="Z477" s="185"/>
      <c r="AA477" s="185"/>
      <c r="AB477" s="185"/>
      <c r="AC477" s="185"/>
      <c r="AD477" s="185"/>
      <c r="AE477" s="186"/>
      <c r="AF477" s="187"/>
    </row>
    <row r="478" ht="13.65" customHeight="1">
      <c r="A478" s="178"/>
      <c r="B478" s="13"/>
      <c r="C478" s="144"/>
      <c r="D478" s="179"/>
      <c r="E478" s="180"/>
      <c r="F478" s="147"/>
      <c r="G478" s="13"/>
      <c r="H478" s="193"/>
      <c r="I478" s="13"/>
      <c r="J478" s="171"/>
      <c r="K478" s="13"/>
      <c r="L478" s="192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83"/>
      <c r="X478" s="184"/>
      <c r="Y478" s="185"/>
      <c r="Z478" s="185"/>
      <c r="AA478" s="185"/>
      <c r="AB478" s="185"/>
      <c r="AC478" s="185"/>
      <c r="AD478" s="185"/>
      <c r="AE478" s="186"/>
      <c r="AF478" s="187"/>
    </row>
    <row r="479" ht="13.65" customHeight="1">
      <c r="A479" s="178"/>
      <c r="B479" s="13"/>
      <c r="C479" s="144"/>
      <c r="D479" s="179"/>
      <c r="E479" s="180"/>
      <c r="F479" s="147"/>
      <c r="G479" s="13"/>
      <c r="H479" s="193"/>
      <c r="I479" s="13"/>
      <c r="J479" s="171"/>
      <c r="K479" s="13"/>
      <c r="L479" s="192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83"/>
      <c r="X479" s="184"/>
      <c r="Y479" s="185"/>
      <c r="Z479" s="185"/>
      <c r="AA479" s="185"/>
      <c r="AB479" s="185"/>
      <c r="AC479" s="185"/>
      <c r="AD479" s="185"/>
      <c r="AE479" s="186"/>
      <c r="AF479" s="187"/>
    </row>
    <row r="480" ht="13.65" customHeight="1">
      <c r="A480" s="178"/>
      <c r="B480" s="13"/>
      <c r="C480" s="144"/>
      <c r="D480" s="179"/>
      <c r="E480" s="180"/>
      <c r="F480" s="147"/>
      <c r="G480" s="13"/>
      <c r="H480" s="193"/>
      <c r="I480" s="13"/>
      <c r="J480" s="171"/>
      <c r="K480" s="13"/>
      <c r="L480" s="192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83"/>
      <c r="X480" s="184"/>
      <c r="Y480" s="185"/>
      <c r="Z480" s="185"/>
      <c r="AA480" s="185"/>
      <c r="AB480" s="185"/>
      <c r="AC480" s="185"/>
      <c r="AD480" s="185"/>
      <c r="AE480" s="186"/>
      <c r="AF480" s="187"/>
    </row>
    <row r="481" ht="13.65" customHeight="1">
      <c r="A481" s="178"/>
      <c r="B481" s="13"/>
      <c r="C481" s="144"/>
      <c r="D481" s="179"/>
      <c r="E481" s="180"/>
      <c r="F481" s="147"/>
      <c r="G481" s="13"/>
      <c r="H481" s="193"/>
      <c r="I481" s="13"/>
      <c r="J481" s="171"/>
      <c r="K481" s="13"/>
      <c r="L481" s="192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83"/>
      <c r="X481" s="184"/>
      <c r="Y481" s="185"/>
      <c r="Z481" s="185"/>
      <c r="AA481" s="185"/>
      <c r="AB481" s="185"/>
      <c r="AC481" s="185"/>
      <c r="AD481" s="185"/>
      <c r="AE481" s="186"/>
      <c r="AF481" s="187"/>
    </row>
    <row r="482" ht="13.65" customHeight="1">
      <c r="A482" s="178"/>
      <c r="B482" s="13"/>
      <c r="C482" s="144"/>
      <c r="D482" s="179"/>
      <c r="E482" s="180"/>
      <c r="F482" s="147"/>
      <c r="G482" s="13"/>
      <c r="H482" s="193"/>
      <c r="I482" s="13"/>
      <c r="J482" s="171"/>
      <c r="K482" s="13"/>
      <c r="L482" s="192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83"/>
      <c r="X482" s="184"/>
      <c r="Y482" s="185"/>
      <c r="Z482" s="185"/>
      <c r="AA482" s="185"/>
      <c r="AB482" s="185"/>
      <c r="AC482" s="185"/>
      <c r="AD482" s="185"/>
      <c r="AE482" s="186"/>
      <c r="AF482" s="187"/>
    </row>
    <row r="483" ht="13.65" customHeight="1">
      <c r="A483" s="178"/>
      <c r="B483" s="13"/>
      <c r="C483" s="144"/>
      <c r="D483" s="179"/>
      <c r="E483" s="180"/>
      <c r="F483" s="147"/>
      <c r="G483" s="13"/>
      <c r="H483" s="193"/>
      <c r="I483" s="13"/>
      <c r="J483" s="171"/>
      <c r="K483" s="13"/>
      <c r="L483" s="192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83"/>
      <c r="X483" s="184"/>
      <c r="Y483" s="185"/>
      <c r="Z483" s="185"/>
      <c r="AA483" s="185"/>
      <c r="AB483" s="185"/>
      <c r="AC483" s="185"/>
      <c r="AD483" s="185"/>
      <c r="AE483" s="186"/>
      <c r="AF483" s="187"/>
    </row>
    <row r="484" ht="13.65" customHeight="1">
      <c r="A484" s="178"/>
      <c r="B484" s="13"/>
      <c r="C484" s="144"/>
      <c r="D484" s="179"/>
      <c r="E484" s="180"/>
      <c r="F484" s="147"/>
      <c r="G484" s="13"/>
      <c r="H484" s="193"/>
      <c r="I484" s="13"/>
      <c r="J484" s="171"/>
      <c r="K484" s="13"/>
      <c r="L484" s="192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83"/>
      <c r="X484" s="184"/>
      <c r="Y484" s="185"/>
      <c r="Z484" s="185"/>
      <c r="AA484" s="185"/>
      <c r="AB484" s="185"/>
      <c r="AC484" s="185"/>
      <c r="AD484" s="185"/>
      <c r="AE484" s="186"/>
      <c r="AF484" s="187"/>
    </row>
    <row r="485" ht="13.65" customHeight="1">
      <c r="A485" s="178"/>
      <c r="B485" s="13"/>
      <c r="C485" s="144"/>
      <c r="D485" s="179"/>
      <c r="E485" s="180"/>
      <c r="F485" s="147"/>
      <c r="G485" s="13"/>
      <c r="H485" s="193"/>
      <c r="I485" s="13"/>
      <c r="J485" s="171"/>
      <c r="K485" s="13"/>
      <c r="L485" s="192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83"/>
      <c r="X485" s="184"/>
      <c r="Y485" s="185"/>
      <c r="Z485" s="185"/>
      <c r="AA485" s="185"/>
      <c r="AB485" s="185"/>
      <c r="AC485" s="185"/>
      <c r="AD485" s="185"/>
      <c r="AE485" s="186"/>
      <c r="AF485" s="187"/>
    </row>
    <row r="486" ht="13.65" customHeight="1">
      <c r="A486" s="178"/>
      <c r="B486" s="13"/>
      <c r="C486" s="144"/>
      <c r="D486" s="179"/>
      <c r="E486" s="180"/>
      <c r="F486" s="147"/>
      <c r="G486" s="13"/>
      <c r="H486" s="193"/>
      <c r="I486" s="13"/>
      <c r="J486" s="171"/>
      <c r="K486" s="13"/>
      <c r="L486" s="192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83"/>
      <c r="X486" s="184"/>
      <c r="Y486" s="185"/>
      <c r="Z486" s="185"/>
      <c r="AA486" s="185"/>
      <c r="AB486" s="185"/>
      <c r="AC486" s="185"/>
      <c r="AD486" s="185"/>
      <c r="AE486" s="186"/>
      <c r="AF486" s="187"/>
    </row>
    <row r="487" ht="13.65" customHeight="1">
      <c r="A487" s="178"/>
      <c r="B487" s="13"/>
      <c r="C487" s="144"/>
      <c r="D487" s="179"/>
      <c r="E487" s="180"/>
      <c r="F487" s="147"/>
      <c r="G487" s="13"/>
      <c r="H487" s="193"/>
      <c r="I487" s="13"/>
      <c r="J487" s="171"/>
      <c r="K487" s="13"/>
      <c r="L487" s="192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83"/>
      <c r="X487" s="184"/>
      <c r="Y487" s="185"/>
      <c r="Z487" s="185"/>
      <c r="AA487" s="185"/>
      <c r="AB487" s="185"/>
      <c r="AC487" s="185"/>
      <c r="AD487" s="185"/>
      <c r="AE487" s="186"/>
      <c r="AF487" s="187"/>
    </row>
    <row r="488" ht="13.65" customHeight="1">
      <c r="A488" s="178"/>
      <c r="B488" s="13"/>
      <c r="C488" s="144"/>
      <c r="D488" s="179"/>
      <c r="E488" s="180"/>
      <c r="F488" s="147"/>
      <c r="G488" s="13"/>
      <c r="H488" s="193"/>
      <c r="I488" s="13"/>
      <c r="J488" s="171"/>
      <c r="K488" s="13"/>
      <c r="L488" s="192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83"/>
      <c r="X488" s="184"/>
      <c r="Y488" s="185"/>
      <c r="Z488" s="185"/>
      <c r="AA488" s="185"/>
      <c r="AB488" s="185"/>
      <c r="AC488" s="185"/>
      <c r="AD488" s="185"/>
      <c r="AE488" s="186"/>
      <c r="AF488" s="187"/>
    </row>
    <row r="489" ht="13.65" customHeight="1">
      <c r="A489" s="178"/>
      <c r="B489" s="13"/>
      <c r="C489" s="144"/>
      <c r="D489" s="179"/>
      <c r="E489" s="180"/>
      <c r="F489" s="147"/>
      <c r="G489" s="13"/>
      <c r="H489" s="193"/>
      <c r="I489" s="13"/>
      <c r="J489" s="171"/>
      <c r="K489" s="13"/>
      <c r="L489" s="192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83"/>
      <c r="X489" s="184"/>
      <c r="Y489" s="185"/>
      <c r="Z489" s="185"/>
      <c r="AA489" s="185"/>
      <c r="AB489" s="185"/>
      <c r="AC489" s="185"/>
      <c r="AD489" s="185"/>
      <c r="AE489" s="186"/>
      <c r="AF489" s="187"/>
    </row>
    <row r="490" ht="13.65" customHeight="1">
      <c r="A490" s="178"/>
      <c r="B490" s="13"/>
      <c r="C490" s="144"/>
      <c r="D490" s="179"/>
      <c r="E490" s="180"/>
      <c r="F490" s="147"/>
      <c r="G490" s="13"/>
      <c r="H490" s="193"/>
      <c r="I490" s="13"/>
      <c r="J490" s="171"/>
      <c r="K490" s="13"/>
      <c r="L490" s="192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83"/>
      <c r="X490" s="184"/>
      <c r="Y490" s="185"/>
      <c r="Z490" s="185"/>
      <c r="AA490" s="185"/>
      <c r="AB490" s="185"/>
      <c r="AC490" s="185"/>
      <c r="AD490" s="185"/>
      <c r="AE490" s="186"/>
      <c r="AF490" s="187"/>
    </row>
    <row r="491" ht="13.65" customHeight="1">
      <c r="A491" s="178"/>
      <c r="B491" s="13"/>
      <c r="C491" s="144"/>
      <c r="D491" s="179"/>
      <c r="E491" s="180"/>
      <c r="F491" s="147"/>
      <c r="G491" s="13"/>
      <c r="H491" s="193"/>
      <c r="I491" s="13"/>
      <c r="J491" s="171"/>
      <c r="K491" s="13"/>
      <c r="L491" s="192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83"/>
      <c r="X491" s="184"/>
      <c r="Y491" s="185"/>
      <c r="Z491" s="185"/>
      <c r="AA491" s="185"/>
      <c r="AB491" s="185"/>
      <c r="AC491" s="185"/>
      <c r="AD491" s="185"/>
      <c r="AE491" s="186"/>
      <c r="AF491" s="187"/>
    </row>
    <row r="492" ht="13.65" customHeight="1">
      <c r="A492" s="178"/>
      <c r="B492" s="13"/>
      <c r="C492" s="144"/>
      <c r="D492" s="179"/>
      <c r="E492" s="180"/>
      <c r="F492" s="147"/>
      <c r="G492" s="13"/>
      <c r="H492" s="193"/>
      <c r="I492" s="13"/>
      <c r="J492" s="171"/>
      <c r="K492" s="13"/>
      <c r="L492" s="192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83"/>
      <c r="X492" s="184"/>
      <c r="Y492" s="185"/>
      <c r="Z492" s="185"/>
      <c r="AA492" s="185"/>
      <c r="AB492" s="185"/>
      <c r="AC492" s="185"/>
      <c r="AD492" s="185"/>
      <c r="AE492" s="186"/>
      <c r="AF492" s="187"/>
    </row>
    <row r="493" ht="13.65" customHeight="1">
      <c r="A493" s="178"/>
      <c r="B493" s="13"/>
      <c r="C493" s="144"/>
      <c r="D493" s="179"/>
      <c r="E493" s="180"/>
      <c r="F493" s="147"/>
      <c r="G493" s="13"/>
      <c r="H493" s="193"/>
      <c r="I493" s="13"/>
      <c r="J493" s="171"/>
      <c r="K493" s="13"/>
      <c r="L493" s="192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83"/>
      <c r="X493" s="184"/>
      <c r="Y493" s="185"/>
      <c r="Z493" s="185"/>
      <c r="AA493" s="185"/>
      <c r="AB493" s="185"/>
      <c r="AC493" s="185"/>
      <c r="AD493" s="185"/>
      <c r="AE493" s="186"/>
      <c r="AF493" s="187"/>
    </row>
    <row r="494" ht="13.65" customHeight="1">
      <c r="A494" s="178"/>
      <c r="B494" s="13"/>
      <c r="C494" s="144"/>
      <c r="D494" s="179"/>
      <c r="E494" s="180"/>
      <c r="F494" s="147"/>
      <c r="G494" s="13"/>
      <c r="H494" s="193"/>
      <c r="I494" s="13"/>
      <c r="J494" s="171"/>
      <c r="K494" s="13"/>
      <c r="L494" s="192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83"/>
      <c r="X494" s="184"/>
      <c r="Y494" s="185"/>
      <c r="Z494" s="185"/>
      <c r="AA494" s="185"/>
      <c r="AB494" s="185"/>
      <c r="AC494" s="185"/>
      <c r="AD494" s="185"/>
      <c r="AE494" s="186"/>
      <c r="AF494" s="187"/>
    </row>
    <row r="495" ht="13.65" customHeight="1">
      <c r="A495" s="178"/>
      <c r="B495" s="13"/>
      <c r="C495" s="144"/>
      <c r="D495" s="179"/>
      <c r="E495" s="180"/>
      <c r="F495" s="147"/>
      <c r="G495" s="13"/>
      <c r="H495" s="193"/>
      <c r="I495" s="13"/>
      <c r="J495" s="171"/>
      <c r="K495" s="13"/>
      <c r="L495" s="192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83"/>
      <c r="X495" s="184"/>
      <c r="Y495" s="185"/>
      <c r="Z495" s="185"/>
      <c r="AA495" s="185"/>
      <c r="AB495" s="185"/>
      <c r="AC495" s="185"/>
      <c r="AD495" s="185"/>
      <c r="AE495" s="186"/>
      <c r="AF495" s="187"/>
    </row>
    <row r="496" ht="13.65" customHeight="1">
      <c r="A496" s="178"/>
      <c r="B496" s="13"/>
      <c r="C496" s="144"/>
      <c r="D496" s="179"/>
      <c r="E496" s="180"/>
      <c r="F496" s="147"/>
      <c r="G496" s="13"/>
      <c r="H496" s="193"/>
      <c r="I496" s="13"/>
      <c r="J496" s="171"/>
      <c r="K496" s="13"/>
      <c r="L496" s="192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83"/>
      <c r="X496" s="184"/>
      <c r="Y496" s="185"/>
      <c r="Z496" s="185"/>
      <c r="AA496" s="185"/>
      <c r="AB496" s="185"/>
      <c r="AC496" s="185"/>
      <c r="AD496" s="185"/>
      <c r="AE496" s="186"/>
      <c r="AF496" s="187"/>
    </row>
    <row r="497" ht="13.65" customHeight="1">
      <c r="A497" s="178"/>
      <c r="B497" s="13"/>
      <c r="C497" s="144"/>
      <c r="D497" s="179"/>
      <c r="E497" s="180"/>
      <c r="F497" s="147"/>
      <c r="G497" s="13"/>
      <c r="H497" s="193"/>
      <c r="I497" s="13"/>
      <c r="J497" s="171"/>
      <c r="K497" s="13"/>
      <c r="L497" s="192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83"/>
      <c r="X497" s="184"/>
      <c r="Y497" s="185"/>
      <c r="Z497" s="185"/>
      <c r="AA497" s="185"/>
      <c r="AB497" s="185"/>
      <c r="AC497" s="185"/>
      <c r="AD497" s="185"/>
      <c r="AE497" s="186"/>
      <c r="AF497" s="187"/>
    </row>
    <row r="498" ht="13.65" customHeight="1">
      <c r="A498" s="178"/>
      <c r="B498" s="13"/>
      <c r="C498" s="144"/>
      <c r="D498" s="179"/>
      <c r="E498" s="180"/>
      <c r="F498" s="147"/>
      <c r="G498" s="13"/>
      <c r="H498" s="193"/>
      <c r="I498" s="13"/>
      <c r="J498" s="171"/>
      <c r="K498" s="13"/>
      <c r="L498" s="192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83"/>
      <c r="X498" s="184"/>
      <c r="Y498" s="185"/>
      <c r="Z498" s="185"/>
      <c r="AA498" s="185"/>
      <c r="AB498" s="185"/>
      <c r="AC498" s="185"/>
      <c r="AD498" s="185"/>
      <c r="AE498" s="186"/>
      <c r="AF498" s="187"/>
    </row>
    <row r="499" ht="13.65" customHeight="1">
      <c r="A499" s="178"/>
      <c r="B499" s="13"/>
      <c r="C499" s="144"/>
      <c r="D499" s="179"/>
      <c r="E499" s="180"/>
      <c r="F499" s="147"/>
      <c r="G499" s="13"/>
      <c r="H499" s="193"/>
      <c r="I499" s="13"/>
      <c r="J499" s="171"/>
      <c r="K499" s="13"/>
      <c r="L499" s="192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83"/>
      <c r="X499" s="184"/>
      <c r="Y499" s="185"/>
      <c r="Z499" s="185"/>
      <c r="AA499" s="185"/>
      <c r="AB499" s="185"/>
      <c r="AC499" s="185"/>
      <c r="AD499" s="185"/>
      <c r="AE499" s="186"/>
      <c r="AF499" s="187"/>
    </row>
    <row r="500" ht="13.65" customHeight="1">
      <c r="A500" s="178"/>
      <c r="B500" s="13"/>
      <c r="C500" s="144"/>
      <c r="D500" s="179"/>
      <c r="E500" s="180"/>
      <c r="F500" s="147"/>
      <c r="G500" s="13"/>
      <c r="H500" s="193"/>
      <c r="I500" s="13"/>
      <c r="J500" s="171"/>
      <c r="K500" s="13"/>
      <c r="L500" s="192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83"/>
      <c r="X500" s="184"/>
      <c r="Y500" s="185"/>
      <c r="Z500" s="185"/>
      <c r="AA500" s="185"/>
      <c r="AB500" s="185"/>
      <c r="AC500" s="185"/>
      <c r="AD500" s="185"/>
      <c r="AE500" s="186"/>
      <c r="AF500" s="187"/>
    </row>
    <row r="501" ht="13.65" customHeight="1">
      <c r="A501" s="178"/>
      <c r="B501" s="13"/>
      <c r="C501" s="144"/>
      <c r="D501" s="179"/>
      <c r="E501" s="180"/>
      <c r="F501" s="147"/>
      <c r="G501" s="13"/>
      <c r="H501" s="193"/>
      <c r="I501" s="13"/>
      <c r="J501" s="171"/>
      <c r="K501" s="13"/>
      <c r="L501" s="192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83"/>
      <c r="X501" s="184"/>
      <c r="Y501" s="185"/>
      <c r="Z501" s="185"/>
      <c r="AA501" s="185"/>
      <c r="AB501" s="185"/>
      <c r="AC501" s="185"/>
      <c r="AD501" s="185"/>
      <c r="AE501" s="186"/>
      <c r="AF501" s="187"/>
    </row>
    <row r="502" ht="13.65" customHeight="1">
      <c r="A502" s="178"/>
      <c r="B502" s="13"/>
      <c r="C502" s="144"/>
      <c r="D502" s="179"/>
      <c r="E502" s="180"/>
      <c r="F502" s="147"/>
      <c r="G502" s="13"/>
      <c r="H502" s="193"/>
      <c r="I502" s="13"/>
      <c r="J502" s="171"/>
      <c r="K502" s="13"/>
      <c r="L502" s="192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83"/>
      <c r="X502" s="184"/>
      <c r="Y502" s="185"/>
      <c r="Z502" s="185"/>
      <c r="AA502" s="185"/>
      <c r="AB502" s="185"/>
      <c r="AC502" s="185"/>
      <c r="AD502" s="185"/>
      <c r="AE502" s="186"/>
      <c r="AF502" s="187"/>
    </row>
    <row r="503" ht="13.65" customHeight="1">
      <c r="A503" s="178"/>
      <c r="B503" s="13"/>
      <c r="C503" s="144"/>
      <c r="D503" s="179"/>
      <c r="E503" s="180"/>
      <c r="F503" s="147"/>
      <c r="G503" s="13"/>
      <c r="H503" s="193"/>
      <c r="I503" s="13"/>
      <c r="J503" s="171"/>
      <c r="K503" s="13"/>
      <c r="L503" s="192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83"/>
      <c r="X503" s="184"/>
      <c r="Y503" s="185"/>
      <c r="Z503" s="185"/>
      <c r="AA503" s="185"/>
      <c r="AB503" s="185"/>
      <c r="AC503" s="185"/>
      <c r="AD503" s="185"/>
      <c r="AE503" s="186"/>
      <c r="AF503" s="187"/>
    </row>
    <row r="504" ht="13.65" customHeight="1">
      <c r="A504" s="178"/>
      <c r="B504" s="13"/>
      <c r="C504" s="144"/>
      <c r="D504" s="179"/>
      <c r="E504" s="180"/>
      <c r="F504" s="147"/>
      <c r="G504" s="13"/>
      <c r="H504" s="193"/>
      <c r="I504" s="13"/>
      <c r="J504" s="171"/>
      <c r="K504" s="13"/>
      <c r="L504" s="192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83"/>
      <c r="X504" s="184"/>
      <c r="Y504" s="185"/>
      <c r="Z504" s="185"/>
      <c r="AA504" s="185"/>
      <c r="AB504" s="185"/>
      <c r="AC504" s="185"/>
      <c r="AD504" s="185"/>
      <c r="AE504" s="186"/>
      <c r="AF504" s="187"/>
    </row>
    <row r="505" ht="13.65" customHeight="1">
      <c r="A505" s="178"/>
      <c r="B505" s="13"/>
      <c r="C505" s="144"/>
      <c r="D505" s="179"/>
      <c r="E505" s="180"/>
      <c r="F505" s="147"/>
      <c r="G505" s="13"/>
      <c r="H505" s="193"/>
      <c r="I505" s="13"/>
      <c r="J505" s="171"/>
      <c r="K505" s="13"/>
      <c r="L505" s="192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83"/>
      <c r="X505" s="184"/>
      <c r="Y505" s="185"/>
      <c r="Z505" s="185"/>
      <c r="AA505" s="185"/>
      <c r="AB505" s="185"/>
      <c r="AC505" s="185"/>
      <c r="AD505" s="185"/>
      <c r="AE505" s="186"/>
      <c r="AF505" s="187"/>
    </row>
    <row r="506" ht="13.65" customHeight="1">
      <c r="A506" s="178"/>
      <c r="B506" s="13"/>
      <c r="C506" s="144"/>
      <c r="D506" s="179"/>
      <c r="E506" s="180"/>
      <c r="F506" s="147"/>
      <c r="G506" s="13"/>
      <c r="H506" s="193"/>
      <c r="I506" s="13"/>
      <c r="J506" s="171"/>
      <c r="K506" s="13"/>
      <c r="L506" s="192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83"/>
      <c r="X506" s="184"/>
      <c r="Y506" s="185"/>
      <c r="Z506" s="185"/>
      <c r="AA506" s="185"/>
      <c r="AB506" s="185"/>
      <c r="AC506" s="185"/>
      <c r="AD506" s="185"/>
      <c r="AE506" s="186"/>
      <c r="AF506" s="187"/>
    </row>
    <row r="507" ht="13.65" customHeight="1">
      <c r="A507" s="178"/>
      <c r="B507" s="13"/>
      <c r="C507" s="144"/>
      <c r="D507" s="179"/>
      <c r="E507" s="180"/>
      <c r="F507" s="147"/>
      <c r="G507" s="13"/>
      <c r="H507" s="193"/>
      <c r="I507" s="13"/>
      <c r="J507" s="171"/>
      <c r="K507" s="13"/>
      <c r="L507" s="192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83"/>
      <c r="X507" s="184"/>
      <c r="Y507" s="185"/>
      <c r="Z507" s="185"/>
      <c r="AA507" s="185"/>
      <c r="AB507" s="185"/>
      <c r="AC507" s="185"/>
      <c r="AD507" s="185"/>
      <c r="AE507" s="186"/>
      <c r="AF507" s="187"/>
    </row>
    <row r="508" ht="13.65" customHeight="1">
      <c r="A508" s="178"/>
      <c r="B508" s="13"/>
      <c r="C508" s="144"/>
      <c r="D508" s="179"/>
      <c r="E508" s="180"/>
      <c r="F508" s="147"/>
      <c r="G508" s="13"/>
      <c r="H508" s="193"/>
      <c r="I508" s="13"/>
      <c r="J508" s="171"/>
      <c r="K508" s="13"/>
      <c r="L508" s="192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83"/>
      <c r="X508" s="184"/>
      <c r="Y508" s="185"/>
      <c r="Z508" s="185"/>
      <c r="AA508" s="185"/>
      <c r="AB508" s="185"/>
      <c r="AC508" s="185"/>
      <c r="AD508" s="185"/>
      <c r="AE508" s="186"/>
      <c r="AF508" s="187"/>
    </row>
    <row r="509" ht="13.65" customHeight="1">
      <c r="A509" s="178"/>
      <c r="B509" s="13"/>
      <c r="C509" s="144"/>
      <c r="D509" s="179"/>
      <c r="E509" s="180"/>
      <c r="F509" s="147"/>
      <c r="G509" s="13"/>
      <c r="H509" s="193"/>
      <c r="I509" s="13"/>
      <c r="J509" s="171"/>
      <c r="K509" s="13"/>
      <c r="L509" s="192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83"/>
      <c r="X509" s="184"/>
      <c r="Y509" s="185"/>
      <c r="Z509" s="185"/>
      <c r="AA509" s="185"/>
      <c r="AB509" s="185"/>
      <c r="AC509" s="185"/>
      <c r="AD509" s="185"/>
      <c r="AE509" s="186"/>
      <c r="AF509" s="187"/>
    </row>
    <row r="510" ht="13.65" customHeight="1">
      <c r="A510" s="178"/>
      <c r="B510" s="13"/>
      <c r="C510" s="144"/>
      <c r="D510" s="179"/>
      <c r="E510" s="180"/>
      <c r="F510" s="147"/>
      <c r="G510" s="13"/>
      <c r="H510" s="193"/>
      <c r="I510" s="13"/>
      <c r="J510" s="171"/>
      <c r="K510" s="13"/>
      <c r="L510" s="192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83"/>
      <c r="X510" s="184"/>
      <c r="Y510" s="185"/>
      <c r="Z510" s="185"/>
      <c r="AA510" s="185"/>
      <c r="AB510" s="185"/>
      <c r="AC510" s="185"/>
      <c r="AD510" s="185"/>
      <c r="AE510" s="186"/>
      <c r="AF510" s="187"/>
    </row>
    <row r="511" ht="13.65" customHeight="1">
      <c r="A511" s="178"/>
      <c r="B511" s="13"/>
      <c r="C511" s="144"/>
      <c r="D511" s="179"/>
      <c r="E511" s="180"/>
      <c r="F511" s="147"/>
      <c r="G511" s="13"/>
      <c r="H511" s="193"/>
      <c r="I511" s="13"/>
      <c r="J511" s="171"/>
      <c r="K511" s="13"/>
      <c r="L511" s="192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83"/>
      <c r="X511" s="184"/>
      <c r="Y511" s="185"/>
      <c r="Z511" s="185"/>
      <c r="AA511" s="185"/>
      <c r="AB511" s="185"/>
      <c r="AC511" s="185"/>
      <c r="AD511" s="185"/>
      <c r="AE511" s="186"/>
      <c r="AF511" s="187"/>
    </row>
    <row r="512" ht="13.65" customHeight="1">
      <c r="A512" s="178"/>
      <c r="B512" s="13"/>
      <c r="C512" s="144"/>
      <c r="D512" s="179"/>
      <c r="E512" s="180"/>
      <c r="F512" s="147"/>
      <c r="G512" s="13"/>
      <c r="H512" s="193"/>
      <c r="I512" s="13"/>
      <c r="J512" s="171"/>
      <c r="K512" s="13"/>
      <c r="L512" s="192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83"/>
      <c r="X512" s="184"/>
      <c r="Y512" s="185"/>
      <c r="Z512" s="185"/>
      <c r="AA512" s="185"/>
      <c r="AB512" s="185"/>
      <c r="AC512" s="185"/>
      <c r="AD512" s="185"/>
      <c r="AE512" s="186"/>
      <c r="AF512" s="187"/>
    </row>
    <row r="513" ht="13.65" customHeight="1">
      <c r="A513" s="178"/>
      <c r="B513" s="13"/>
      <c r="C513" s="144"/>
      <c r="D513" s="179"/>
      <c r="E513" s="180"/>
      <c r="F513" s="147"/>
      <c r="G513" s="13"/>
      <c r="H513" s="193"/>
      <c r="I513" s="13"/>
      <c r="J513" s="171"/>
      <c r="K513" s="13"/>
      <c r="L513" s="192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83"/>
      <c r="X513" s="184"/>
      <c r="Y513" s="185"/>
      <c r="Z513" s="185"/>
      <c r="AA513" s="185"/>
      <c r="AB513" s="185"/>
      <c r="AC513" s="185"/>
      <c r="AD513" s="185"/>
      <c r="AE513" s="186"/>
      <c r="AF513" s="187"/>
    </row>
    <row r="514" ht="13.65" customHeight="1">
      <c r="A514" s="178"/>
      <c r="B514" s="13"/>
      <c r="C514" s="144"/>
      <c r="D514" s="179"/>
      <c r="E514" s="180"/>
      <c r="F514" s="147"/>
      <c r="G514" s="13"/>
      <c r="H514" s="193"/>
      <c r="I514" s="13"/>
      <c r="J514" s="171"/>
      <c r="K514" s="13"/>
      <c r="L514" s="192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83"/>
      <c r="X514" s="184"/>
      <c r="Y514" s="185"/>
      <c r="Z514" s="185"/>
      <c r="AA514" s="185"/>
      <c r="AB514" s="185"/>
      <c r="AC514" s="185"/>
      <c r="AD514" s="185"/>
      <c r="AE514" s="186"/>
      <c r="AF514" s="187"/>
    </row>
    <row r="515" ht="13.65" customHeight="1">
      <c r="A515" s="178"/>
      <c r="B515" s="13"/>
      <c r="C515" s="144"/>
      <c r="D515" s="179"/>
      <c r="E515" s="180"/>
      <c r="F515" s="147"/>
      <c r="G515" s="13"/>
      <c r="H515" s="193"/>
      <c r="I515" s="13"/>
      <c r="J515" s="171"/>
      <c r="K515" s="13"/>
      <c r="L515" s="192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83"/>
      <c r="X515" s="184"/>
      <c r="Y515" s="185"/>
      <c r="Z515" s="185"/>
      <c r="AA515" s="185"/>
      <c r="AB515" s="185"/>
      <c r="AC515" s="185"/>
      <c r="AD515" s="185"/>
      <c r="AE515" s="186"/>
      <c r="AF515" s="187"/>
    </row>
    <row r="516" ht="13.65" customHeight="1">
      <c r="A516" s="178"/>
      <c r="B516" s="13"/>
      <c r="C516" s="144"/>
      <c r="D516" s="179"/>
      <c r="E516" s="180"/>
      <c r="F516" s="147"/>
      <c r="G516" s="13"/>
      <c r="H516" s="193"/>
      <c r="I516" s="13"/>
      <c r="J516" s="171"/>
      <c r="K516" s="13"/>
      <c r="L516" s="192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83"/>
      <c r="X516" s="184"/>
      <c r="Y516" s="185"/>
      <c r="Z516" s="185"/>
      <c r="AA516" s="185"/>
      <c r="AB516" s="185"/>
      <c r="AC516" s="185"/>
      <c r="AD516" s="185"/>
      <c r="AE516" s="186"/>
      <c r="AF516" s="187"/>
    </row>
    <row r="517" ht="13.65" customHeight="1">
      <c r="A517" s="178"/>
      <c r="B517" s="13"/>
      <c r="C517" s="144"/>
      <c r="D517" s="179"/>
      <c r="E517" s="180"/>
      <c r="F517" s="147"/>
      <c r="G517" s="13"/>
      <c r="H517" s="193"/>
      <c r="I517" s="13"/>
      <c r="J517" s="171"/>
      <c r="K517" s="13"/>
      <c r="L517" s="192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83"/>
      <c r="X517" s="184"/>
      <c r="Y517" s="185"/>
      <c r="Z517" s="185"/>
      <c r="AA517" s="185"/>
      <c r="AB517" s="185"/>
      <c r="AC517" s="185"/>
      <c r="AD517" s="185"/>
      <c r="AE517" s="186"/>
      <c r="AF517" s="187"/>
    </row>
    <row r="518" ht="13.65" customHeight="1">
      <c r="A518" s="178"/>
      <c r="B518" s="13"/>
      <c r="C518" s="144"/>
      <c r="D518" s="179"/>
      <c r="E518" s="180"/>
      <c r="F518" s="147"/>
      <c r="G518" s="13"/>
      <c r="H518" s="193"/>
      <c r="I518" s="13"/>
      <c r="J518" s="171"/>
      <c r="K518" s="13"/>
      <c r="L518" s="192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83"/>
      <c r="X518" s="184"/>
      <c r="Y518" s="185"/>
      <c r="Z518" s="185"/>
      <c r="AA518" s="185"/>
      <c r="AB518" s="185"/>
      <c r="AC518" s="185"/>
      <c r="AD518" s="185"/>
      <c r="AE518" s="186"/>
      <c r="AF518" s="187"/>
    </row>
    <row r="519" ht="13.65" customHeight="1">
      <c r="A519" s="178"/>
      <c r="B519" s="13"/>
      <c r="C519" s="144"/>
      <c r="D519" s="179"/>
      <c r="E519" s="180"/>
      <c r="F519" s="147"/>
      <c r="G519" s="13"/>
      <c r="H519" s="193"/>
      <c r="I519" s="13"/>
      <c r="J519" s="171"/>
      <c r="K519" s="13"/>
      <c r="L519" s="192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83"/>
      <c r="X519" s="184"/>
      <c r="Y519" s="185"/>
      <c r="Z519" s="185"/>
      <c r="AA519" s="185"/>
      <c r="AB519" s="185"/>
      <c r="AC519" s="185"/>
      <c r="AD519" s="185"/>
      <c r="AE519" s="186"/>
      <c r="AF519" s="187"/>
    </row>
    <row r="520" ht="13.65" customHeight="1">
      <c r="A520" s="178"/>
      <c r="B520" s="13"/>
      <c r="C520" s="144"/>
      <c r="D520" s="179"/>
      <c r="E520" s="180"/>
      <c r="F520" s="147"/>
      <c r="G520" s="13"/>
      <c r="H520" s="193"/>
      <c r="I520" s="13"/>
      <c r="J520" s="171"/>
      <c r="K520" s="13"/>
      <c r="L520" s="192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83"/>
      <c r="X520" s="184"/>
      <c r="Y520" s="185"/>
      <c r="Z520" s="185"/>
      <c r="AA520" s="185"/>
      <c r="AB520" s="185"/>
      <c r="AC520" s="185"/>
      <c r="AD520" s="185"/>
      <c r="AE520" s="186"/>
      <c r="AF520" s="187"/>
    </row>
    <row r="521" ht="13.65" customHeight="1">
      <c r="A521" s="178"/>
      <c r="B521" s="13"/>
      <c r="C521" s="144"/>
      <c r="D521" s="179"/>
      <c r="E521" s="180"/>
      <c r="F521" s="147"/>
      <c r="G521" s="13"/>
      <c r="H521" s="193"/>
      <c r="I521" s="13"/>
      <c r="J521" s="171"/>
      <c r="K521" s="13"/>
      <c r="L521" s="192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83"/>
      <c r="X521" s="184"/>
      <c r="Y521" s="185"/>
      <c r="Z521" s="185"/>
      <c r="AA521" s="185"/>
      <c r="AB521" s="185"/>
      <c r="AC521" s="185"/>
      <c r="AD521" s="185"/>
      <c r="AE521" s="186"/>
      <c r="AF521" s="187"/>
    </row>
    <row r="522" ht="13.65" customHeight="1">
      <c r="A522" s="178"/>
      <c r="B522" s="13"/>
      <c r="C522" s="144"/>
      <c r="D522" s="179"/>
      <c r="E522" s="180"/>
      <c r="F522" s="147"/>
      <c r="G522" s="13"/>
      <c r="H522" s="193"/>
      <c r="I522" s="13"/>
      <c r="J522" s="171"/>
      <c r="K522" s="13"/>
      <c r="L522" s="192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83"/>
      <c r="X522" s="184"/>
      <c r="Y522" s="185"/>
      <c r="Z522" s="185"/>
      <c r="AA522" s="185"/>
      <c r="AB522" s="185"/>
      <c r="AC522" s="185"/>
      <c r="AD522" s="185"/>
      <c r="AE522" s="186"/>
      <c r="AF522" s="187"/>
    </row>
    <row r="523" ht="13.65" customHeight="1">
      <c r="A523" s="178"/>
      <c r="B523" s="13"/>
      <c r="C523" s="144"/>
      <c r="D523" s="179"/>
      <c r="E523" s="180"/>
      <c r="F523" s="147"/>
      <c r="G523" s="13"/>
      <c r="H523" s="193"/>
      <c r="I523" s="13"/>
      <c r="J523" s="171"/>
      <c r="K523" s="13"/>
      <c r="L523" s="192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83"/>
      <c r="X523" s="184"/>
      <c r="Y523" s="185"/>
      <c r="Z523" s="185"/>
      <c r="AA523" s="185"/>
      <c r="AB523" s="185"/>
      <c r="AC523" s="185"/>
      <c r="AD523" s="185"/>
      <c r="AE523" s="186"/>
      <c r="AF523" s="187"/>
    </row>
    <row r="524" ht="13.65" customHeight="1">
      <c r="A524" s="178"/>
      <c r="B524" s="13"/>
      <c r="C524" s="144"/>
      <c r="D524" s="179"/>
      <c r="E524" s="180"/>
      <c r="F524" s="147"/>
      <c r="G524" s="13"/>
      <c r="H524" s="193"/>
      <c r="I524" s="13"/>
      <c r="J524" s="171"/>
      <c r="K524" s="13"/>
      <c r="L524" s="192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83"/>
      <c r="X524" s="184"/>
      <c r="Y524" s="185"/>
      <c r="Z524" s="185"/>
      <c r="AA524" s="185"/>
      <c r="AB524" s="185"/>
      <c r="AC524" s="185"/>
      <c r="AD524" s="185"/>
      <c r="AE524" s="186"/>
      <c r="AF524" s="187"/>
    </row>
    <row r="525" ht="13.65" customHeight="1">
      <c r="A525" s="178"/>
      <c r="B525" s="13"/>
      <c r="C525" s="144"/>
      <c r="D525" s="179"/>
      <c r="E525" s="180"/>
      <c r="F525" s="147"/>
      <c r="G525" s="13"/>
      <c r="H525" s="193"/>
      <c r="I525" s="13"/>
      <c r="J525" s="171"/>
      <c r="K525" s="13"/>
      <c r="L525" s="192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83"/>
      <c r="X525" s="184"/>
      <c r="Y525" s="185"/>
      <c r="Z525" s="185"/>
      <c r="AA525" s="185"/>
      <c r="AB525" s="185"/>
      <c r="AC525" s="185"/>
      <c r="AD525" s="185"/>
      <c r="AE525" s="186"/>
      <c r="AF525" s="187"/>
    </row>
    <row r="526" ht="13.65" customHeight="1">
      <c r="A526" s="178"/>
      <c r="B526" s="13"/>
      <c r="C526" s="144"/>
      <c r="D526" s="179"/>
      <c r="E526" s="180"/>
      <c r="F526" s="147"/>
      <c r="G526" s="13"/>
      <c r="H526" s="193"/>
      <c r="I526" s="13"/>
      <c r="J526" s="171"/>
      <c r="K526" s="13"/>
      <c r="L526" s="192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83"/>
      <c r="X526" s="184"/>
      <c r="Y526" s="185"/>
      <c r="Z526" s="185"/>
      <c r="AA526" s="185"/>
      <c r="AB526" s="185"/>
      <c r="AC526" s="185"/>
      <c r="AD526" s="185"/>
      <c r="AE526" s="186"/>
      <c r="AF526" s="187"/>
    </row>
    <row r="527" ht="13.65" customHeight="1">
      <c r="A527" s="178"/>
      <c r="B527" s="13"/>
      <c r="C527" s="144"/>
      <c r="D527" s="179"/>
      <c r="E527" s="180"/>
      <c r="F527" s="147"/>
      <c r="G527" s="13"/>
      <c r="H527" s="193"/>
      <c r="I527" s="13"/>
      <c r="J527" s="171"/>
      <c r="K527" s="13"/>
      <c r="L527" s="192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83"/>
      <c r="X527" s="184"/>
      <c r="Y527" s="185"/>
      <c r="Z527" s="185"/>
      <c r="AA527" s="185"/>
      <c r="AB527" s="185"/>
      <c r="AC527" s="185"/>
      <c r="AD527" s="185"/>
      <c r="AE527" s="186"/>
      <c r="AF527" s="187"/>
    </row>
    <row r="528" ht="13.65" customHeight="1">
      <c r="A528" s="178"/>
      <c r="B528" s="13"/>
      <c r="C528" s="144"/>
      <c r="D528" s="179"/>
      <c r="E528" s="180"/>
      <c r="F528" s="147"/>
      <c r="G528" s="13"/>
      <c r="H528" s="193"/>
      <c r="I528" s="13"/>
      <c r="J528" s="171"/>
      <c r="K528" s="13"/>
      <c r="L528" s="192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83"/>
      <c r="X528" s="184"/>
      <c r="Y528" s="185"/>
      <c r="Z528" s="185"/>
      <c r="AA528" s="185"/>
      <c r="AB528" s="185"/>
      <c r="AC528" s="185"/>
      <c r="AD528" s="185"/>
      <c r="AE528" s="186"/>
      <c r="AF528" s="187"/>
    </row>
    <row r="529" ht="13.65" customHeight="1">
      <c r="A529" s="178"/>
      <c r="B529" s="13"/>
      <c r="C529" s="144"/>
      <c r="D529" s="179"/>
      <c r="E529" s="180"/>
      <c r="F529" s="147"/>
      <c r="G529" s="13"/>
      <c r="H529" s="193"/>
      <c r="I529" s="13"/>
      <c r="J529" s="171"/>
      <c r="K529" s="13"/>
      <c r="L529" s="192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83"/>
      <c r="X529" s="184"/>
      <c r="Y529" s="185"/>
      <c r="Z529" s="185"/>
      <c r="AA529" s="185"/>
      <c r="AB529" s="185"/>
      <c r="AC529" s="185"/>
      <c r="AD529" s="185"/>
      <c r="AE529" s="186"/>
      <c r="AF529" s="187"/>
    </row>
    <row r="530" ht="13.65" customHeight="1">
      <c r="A530" s="178"/>
      <c r="B530" s="13"/>
      <c r="C530" s="144"/>
      <c r="D530" s="179"/>
      <c r="E530" s="180"/>
      <c r="F530" s="147"/>
      <c r="G530" s="13"/>
      <c r="H530" s="193"/>
      <c r="I530" s="13"/>
      <c r="J530" s="171"/>
      <c r="K530" s="13"/>
      <c r="L530" s="192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83"/>
      <c r="X530" s="184"/>
      <c r="Y530" s="185"/>
      <c r="Z530" s="185"/>
      <c r="AA530" s="185"/>
      <c r="AB530" s="185"/>
      <c r="AC530" s="185"/>
      <c r="AD530" s="185"/>
      <c r="AE530" s="186"/>
      <c r="AF530" s="187"/>
    </row>
    <row r="531" ht="13.65" customHeight="1">
      <c r="A531" s="178"/>
      <c r="B531" s="13"/>
      <c r="C531" s="144"/>
      <c r="D531" s="179"/>
      <c r="E531" s="180"/>
      <c r="F531" s="147"/>
      <c r="G531" s="13"/>
      <c r="H531" s="193"/>
      <c r="I531" s="13"/>
      <c r="J531" s="171"/>
      <c r="K531" s="13"/>
      <c r="L531" s="192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83"/>
      <c r="X531" s="184"/>
      <c r="Y531" s="185"/>
      <c r="Z531" s="185"/>
      <c r="AA531" s="185"/>
      <c r="AB531" s="185"/>
      <c r="AC531" s="185"/>
      <c r="AD531" s="185"/>
      <c r="AE531" s="186"/>
      <c r="AF531" s="187"/>
    </row>
    <row r="532" ht="13.65" customHeight="1">
      <c r="A532" s="178"/>
      <c r="B532" s="13"/>
      <c r="C532" s="144"/>
      <c r="D532" s="179"/>
      <c r="E532" s="180"/>
      <c r="F532" s="147"/>
      <c r="G532" s="13"/>
      <c r="H532" s="193"/>
      <c r="I532" s="13"/>
      <c r="J532" s="171"/>
      <c r="K532" s="13"/>
      <c r="L532" s="192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83"/>
      <c r="X532" s="184"/>
      <c r="Y532" s="185"/>
      <c r="Z532" s="185"/>
      <c r="AA532" s="185"/>
      <c r="AB532" s="185"/>
      <c r="AC532" s="185"/>
      <c r="AD532" s="185"/>
      <c r="AE532" s="186"/>
      <c r="AF532" s="187"/>
    </row>
    <row r="533" ht="13.65" customHeight="1">
      <c r="A533" s="178"/>
      <c r="B533" s="13"/>
      <c r="C533" s="144"/>
      <c r="D533" s="179"/>
      <c r="E533" s="180"/>
      <c r="F533" s="147"/>
      <c r="G533" s="13"/>
      <c r="H533" s="193"/>
      <c r="I533" s="13"/>
      <c r="J533" s="171"/>
      <c r="K533" s="13"/>
      <c r="L533" s="192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83"/>
      <c r="X533" s="184"/>
      <c r="Y533" s="185"/>
      <c r="Z533" s="185"/>
      <c r="AA533" s="185"/>
      <c r="AB533" s="185"/>
      <c r="AC533" s="185"/>
      <c r="AD533" s="185"/>
      <c r="AE533" s="186"/>
      <c r="AF533" s="187"/>
    </row>
    <row r="534" ht="13.65" customHeight="1">
      <c r="A534" s="178"/>
      <c r="B534" s="13"/>
      <c r="C534" s="144"/>
      <c r="D534" s="179"/>
      <c r="E534" s="180"/>
      <c r="F534" s="147"/>
      <c r="G534" s="13"/>
      <c r="H534" s="193"/>
      <c r="I534" s="13"/>
      <c r="J534" s="171"/>
      <c r="K534" s="13"/>
      <c r="L534" s="192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83"/>
      <c r="X534" s="184"/>
      <c r="Y534" s="185"/>
      <c r="Z534" s="185"/>
      <c r="AA534" s="185"/>
      <c r="AB534" s="185"/>
      <c r="AC534" s="185"/>
      <c r="AD534" s="185"/>
      <c r="AE534" s="186"/>
      <c r="AF534" s="187"/>
    </row>
    <row r="535" ht="13.65" customHeight="1">
      <c r="A535" s="178"/>
      <c r="B535" s="13"/>
      <c r="C535" s="144"/>
      <c r="D535" s="179"/>
      <c r="E535" s="180"/>
      <c r="F535" s="147"/>
      <c r="G535" s="13"/>
      <c r="H535" s="193"/>
      <c r="I535" s="13"/>
      <c r="J535" s="171"/>
      <c r="K535" s="13"/>
      <c r="L535" s="192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83"/>
      <c r="X535" s="184"/>
      <c r="Y535" s="185"/>
      <c r="Z535" s="185"/>
      <c r="AA535" s="185"/>
      <c r="AB535" s="185"/>
      <c r="AC535" s="185"/>
      <c r="AD535" s="185"/>
      <c r="AE535" s="186"/>
      <c r="AF535" s="187"/>
    </row>
    <row r="536" ht="13.65" customHeight="1">
      <c r="A536" s="178"/>
      <c r="B536" s="13"/>
      <c r="C536" s="144"/>
      <c r="D536" s="179"/>
      <c r="E536" s="180"/>
      <c r="F536" s="147"/>
      <c r="G536" s="13"/>
      <c r="H536" s="193"/>
      <c r="I536" s="13"/>
      <c r="J536" s="171"/>
      <c r="K536" s="13"/>
      <c r="L536" s="192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83"/>
      <c r="X536" s="184"/>
      <c r="Y536" s="185"/>
      <c r="Z536" s="185"/>
      <c r="AA536" s="185"/>
      <c r="AB536" s="185"/>
      <c r="AC536" s="185"/>
      <c r="AD536" s="185"/>
      <c r="AE536" s="186"/>
      <c r="AF536" s="187"/>
    </row>
    <row r="537" ht="13.65" customHeight="1">
      <c r="A537" s="178"/>
      <c r="B537" s="13"/>
      <c r="C537" s="144"/>
      <c r="D537" s="179"/>
      <c r="E537" s="180"/>
      <c r="F537" s="147"/>
      <c r="G537" s="13"/>
      <c r="H537" s="193"/>
      <c r="I537" s="13"/>
      <c r="J537" s="171"/>
      <c r="K537" s="13"/>
      <c r="L537" s="192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83"/>
      <c r="X537" s="184"/>
      <c r="Y537" s="185"/>
      <c r="Z537" s="185"/>
      <c r="AA537" s="185"/>
      <c r="AB537" s="185"/>
      <c r="AC537" s="185"/>
      <c r="AD537" s="185"/>
      <c r="AE537" s="186"/>
      <c r="AF537" s="187"/>
    </row>
    <row r="538" ht="13.65" customHeight="1">
      <c r="A538" s="178"/>
      <c r="B538" s="13"/>
      <c r="C538" s="144"/>
      <c r="D538" s="179"/>
      <c r="E538" s="180"/>
      <c r="F538" s="147"/>
      <c r="G538" s="13"/>
      <c r="H538" s="193"/>
      <c r="I538" s="13"/>
      <c r="J538" s="171"/>
      <c r="K538" s="13"/>
      <c r="L538" s="192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83"/>
      <c r="X538" s="184"/>
      <c r="Y538" s="185"/>
      <c r="Z538" s="185"/>
      <c r="AA538" s="185"/>
      <c r="AB538" s="185"/>
      <c r="AC538" s="185"/>
      <c r="AD538" s="185"/>
      <c r="AE538" s="186"/>
      <c r="AF538" s="187"/>
    </row>
    <row r="539" ht="13.65" customHeight="1">
      <c r="A539" s="178"/>
      <c r="B539" s="13"/>
      <c r="C539" s="144"/>
      <c r="D539" s="179"/>
      <c r="E539" s="180"/>
      <c r="F539" s="147"/>
      <c r="G539" s="13"/>
      <c r="H539" s="193"/>
      <c r="I539" s="13"/>
      <c r="J539" s="171"/>
      <c r="K539" s="13"/>
      <c r="L539" s="192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83"/>
      <c r="X539" s="184"/>
      <c r="Y539" s="185"/>
      <c r="Z539" s="185"/>
      <c r="AA539" s="185"/>
      <c r="AB539" s="185"/>
      <c r="AC539" s="185"/>
      <c r="AD539" s="185"/>
      <c r="AE539" s="186"/>
      <c r="AF539" s="187"/>
    </row>
    <row r="540" ht="13.65" customHeight="1">
      <c r="A540" s="178"/>
      <c r="B540" s="13"/>
      <c r="C540" s="144"/>
      <c r="D540" s="179"/>
      <c r="E540" s="180"/>
      <c r="F540" s="147"/>
      <c r="G540" s="13"/>
      <c r="H540" s="193"/>
      <c r="I540" s="13"/>
      <c r="J540" s="171"/>
      <c r="K540" s="13"/>
      <c r="L540" s="192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83"/>
      <c r="X540" s="184"/>
      <c r="Y540" s="185"/>
      <c r="Z540" s="185"/>
      <c r="AA540" s="185"/>
      <c r="AB540" s="185"/>
      <c r="AC540" s="185"/>
      <c r="AD540" s="185"/>
      <c r="AE540" s="186"/>
      <c r="AF540" s="187"/>
    </row>
    <row r="541" ht="13.65" customHeight="1">
      <c r="A541" s="178"/>
      <c r="B541" s="13"/>
      <c r="C541" s="144"/>
      <c r="D541" s="179"/>
      <c r="E541" s="180"/>
      <c r="F541" s="147"/>
      <c r="G541" s="13"/>
      <c r="H541" s="193"/>
      <c r="I541" s="13"/>
      <c r="J541" s="171"/>
      <c r="K541" s="13"/>
      <c r="L541" s="192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83"/>
      <c r="X541" s="184"/>
      <c r="Y541" s="185"/>
      <c r="Z541" s="185"/>
      <c r="AA541" s="185"/>
      <c r="AB541" s="185"/>
      <c r="AC541" s="185"/>
      <c r="AD541" s="185"/>
      <c r="AE541" s="186"/>
      <c r="AF541" s="187"/>
    </row>
    <row r="542" ht="13.65" customHeight="1">
      <c r="A542" s="178"/>
      <c r="B542" s="13"/>
      <c r="C542" s="144"/>
      <c r="D542" s="179"/>
      <c r="E542" s="180"/>
      <c r="F542" s="147"/>
      <c r="G542" s="13"/>
      <c r="H542" s="193"/>
      <c r="I542" s="13"/>
      <c r="J542" s="171"/>
      <c r="K542" s="13"/>
      <c r="L542" s="192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83"/>
      <c r="X542" s="184"/>
      <c r="Y542" s="185"/>
      <c r="Z542" s="185"/>
      <c r="AA542" s="185"/>
      <c r="AB542" s="185"/>
      <c r="AC542" s="185"/>
      <c r="AD542" s="185"/>
      <c r="AE542" s="186"/>
      <c r="AF542" s="187"/>
    </row>
    <row r="543" ht="13.65" customHeight="1">
      <c r="A543" s="178"/>
      <c r="B543" s="13"/>
      <c r="C543" s="144"/>
      <c r="D543" s="179"/>
      <c r="E543" s="180"/>
      <c r="F543" s="147"/>
      <c r="G543" s="13"/>
      <c r="H543" s="193"/>
      <c r="I543" s="13"/>
      <c r="J543" s="171"/>
      <c r="K543" s="13"/>
      <c r="L543" s="192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83"/>
      <c r="X543" s="184"/>
      <c r="Y543" s="185"/>
      <c r="Z543" s="185"/>
      <c r="AA543" s="185"/>
      <c r="AB543" s="185"/>
      <c r="AC543" s="185"/>
      <c r="AD543" s="185"/>
      <c r="AE543" s="186"/>
      <c r="AF543" s="187"/>
    </row>
    <row r="544" ht="13.65" customHeight="1">
      <c r="A544" s="178"/>
      <c r="B544" s="13"/>
      <c r="C544" s="144"/>
      <c r="D544" s="179"/>
      <c r="E544" s="180"/>
      <c r="F544" s="147"/>
      <c r="G544" s="13"/>
      <c r="H544" s="193"/>
      <c r="I544" s="13"/>
      <c r="J544" s="171"/>
      <c r="K544" s="13"/>
      <c r="L544" s="192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83"/>
      <c r="X544" s="184"/>
      <c r="Y544" s="185"/>
      <c r="Z544" s="185"/>
      <c r="AA544" s="185"/>
      <c r="AB544" s="185"/>
      <c r="AC544" s="185"/>
      <c r="AD544" s="185"/>
      <c r="AE544" s="186"/>
      <c r="AF544" s="187"/>
    </row>
    <row r="545" ht="13.65" customHeight="1">
      <c r="A545" s="178"/>
      <c r="B545" s="13"/>
      <c r="C545" s="144"/>
      <c r="D545" s="179"/>
      <c r="E545" s="180"/>
      <c r="F545" s="147"/>
      <c r="G545" s="13"/>
      <c r="H545" s="193"/>
      <c r="I545" s="13"/>
      <c r="J545" s="171"/>
      <c r="K545" s="13"/>
      <c r="L545" s="192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83"/>
      <c r="X545" s="184"/>
      <c r="Y545" s="185"/>
      <c r="Z545" s="185"/>
      <c r="AA545" s="185"/>
      <c r="AB545" s="185"/>
      <c r="AC545" s="185"/>
      <c r="AD545" s="185"/>
      <c r="AE545" s="186"/>
      <c r="AF545" s="187"/>
    </row>
    <row r="546" ht="13.65" customHeight="1">
      <c r="A546" s="178"/>
      <c r="B546" s="13"/>
      <c r="C546" s="144"/>
      <c r="D546" s="179"/>
      <c r="E546" s="180"/>
      <c r="F546" s="147"/>
      <c r="G546" s="13"/>
      <c r="H546" s="193"/>
      <c r="I546" s="13"/>
      <c r="J546" s="171"/>
      <c r="K546" s="13"/>
      <c r="L546" s="192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83"/>
      <c r="X546" s="184"/>
      <c r="Y546" s="185"/>
      <c r="Z546" s="185"/>
      <c r="AA546" s="185"/>
      <c r="AB546" s="185"/>
      <c r="AC546" s="185"/>
      <c r="AD546" s="185"/>
      <c r="AE546" s="186"/>
      <c r="AF546" s="187"/>
    </row>
    <row r="547" ht="13.65" customHeight="1">
      <c r="A547" s="178"/>
      <c r="B547" s="13"/>
      <c r="C547" s="144"/>
      <c r="D547" s="179"/>
      <c r="E547" s="180"/>
      <c r="F547" s="147"/>
      <c r="G547" s="13"/>
      <c r="H547" s="193"/>
      <c r="I547" s="13"/>
      <c r="J547" s="171"/>
      <c r="K547" s="13"/>
      <c r="L547" s="192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83"/>
      <c r="X547" s="184"/>
      <c r="Y547" s="185"/>
      <c r="Z547" s="185"/>
      <c r="AA547" s="185"/>
      <c r="AB547" s="185"/>
      <c r="AC547" s="185"/>
      <c r="AD547" s="185"/>
      <c r="AE547" s="186"/>
      <c r="AF547" s="187"/>
    </row>
    <row r="548" ht="13.65" customHeight="1">
      <c r="A548" s="178"/>
      <c r="B548" s="13"/>
      <c r="C548" s="144"/>
      <c r="D548" s="179"/>
      <c r="E548" s="180"/>
      <c r="F548" s="147"/>
      <c r="G548" s="13"/>
      <c r="H548" s="193"/>
      <c r="I548" s="13"/>
      <c r="J548" s="171"/>
      <c r="K548" s="13"/>
      <c r="L548" s="192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83"/>
      <c r="X548" s="184"/>
      <c r="Y548" s="185"/>
      <c r="Z548" s="185"/>
      <c r="AA548" s="185"/>
      <c r="AB548" s="185"/>
      <c r="AC548" s="185"/>
      <c r="AD548" s="185"/>
      <c r="AE548" s="186"/>
      <c r="AF548" s="187"/>
    </row>
    <row r="549" ht="13.65" customHeight="1">
      <c r="A549" s="178"/>
      <c r="B549" s="13"/>
      <c r="C549" s="144"/>
      <c r="D549" s="179"/>
      <c r="E549" s="180"/>
      <c r="F549" s="147"/>
      <c r="G549" s="13"/>
      <c r="H549" s="193"/>
      <c r="I549" s="13"/>
      <c r="J549" s="171"/>
      <c r="K549" s="13"/>
      <c r="L549" s="192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83"/>
      <c r="X549" s="184"/>
      <c r="Y549" s="185"/>
      <c r="Z549" s="185"/>
      <c r="AA549" s="185"/>
      <c r="AB549" s="185"/>
      <c r="AC549" s="185"/>
      <c r="AD549" s="185"/>
      <c r="AE549" s="186"/>
      <c r="AF549" s="187"/>
    </row>
    <row r="550" ht="13.65" customHeight="1">
      <c r="A550" s="178"/>
      <c r="B550" s="13"/>
      <c r="C550" s="144"/>
      <c r="D550" s="179"/>
      <c r="E550" s="180"/>
      <c r="F550" s="147"/>
      <c r="G550" s="13"/>
      <c r="H550" s="193"/>
      <c r="I550" s="13"/>
      <c r="J550" s="171"/>
      <c r="K550" s="13"/>
      <c r="L550" s="192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83"/>
      <c r="X550" s="184"/>
      <c r="Y550" s="185"/>
      <c r="Z550" s="185"/>
      <c r="AA550" s="185"/>
      <c r="AB550" s="185"/>
      <c r="AC550" s="185"/>
      <c r="AD550" s="185"/>
      <c r="AE550" s="186"/>
      <c r="AF550" s="187"/>
    </row>
    <row r="551" ht="13.65" customHeight="1">
      <c r="A551" s="178"/>
      <c r="B551" s="13"/>
      <c r="C551" s="144"/>
      <c r="D551" s="179"/>
      <c r="E551" s="180"/>
      <c r="F551" s="147"/>
      <c r="G551" s="13"/>
      <c r="H551" s="193"/>
      <c r="I551" s="13"/>
      <c r="J551" s="171"/>
      <c r="K551" s="13"/>
      <c r="L551" s="192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83"/>
      <c r="X551" s="184"/>
      <c r="Y551" s="185"/>
      <c r="Z551" s="185"/>
      <c r="AA551" s="185"/>
      <c r="AB551" s="185"/>
      <c r="AC551" s="185"/>
      <c r="AD551" s="185"/>
      <c r="AE551" s="186"/>
      <c r="AF551" s="187"/>
    </row>
    <row r="552" ht="13.65" customHeight="1">
      <c r="A552" s="178"/>
      <c r="B552" s="13"/>
      <c r="C552" s="144"/>
      <c r="D552" s="179"/>
      <c r="E552" s="180"/>
      <c r="F552" s="147"/>
      <c r="G552" s="13"/>
      <c r="H552" s="193"/>
      <c r="I552" s="13"/>
      <c r="J552" s="171"/>
      <c r="K552" s="13"/>
      <c r="L552" s="192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83"/>
      <c r="X552" s="184"/>
      <c r="Y552" s="185"/>
      <c r="Z552" s="185"/>
      <c r="AA552" s="185"/>
      <c r="AB552" s="185"/>
      <c r="AC552" s="185"/>
      <c r="AD552" s="185"/>
      <c r="AE552" s="186"/>
      <c r="AF552" s="187"/>
    </row>
    <row r="553" ht="13.65" customHeight="1">
      <c r="A553" s="178"/>
      <c r="B553" s="13"/>
      <c r="C553" s="144"/>
      <c r="D553" s="179"/>
      <c r="E553" s="180"/>
      <c r="F553" s="147"/>
      <c r="G553" s="13"/>
      <c r="H553" s="193"/>
      <c r="I553" s="13"/>
      <c r="J553" s="171"/>
      <c r="K553" s="13"/>
      <c r="L553" s="192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83"/>
      <c r="X553" s="184"/>
      <c r="Y553" s="185"/>
      <c r="Z553" s="185"/>
      <c r="AA553" s="185"/>
      <c r="AB553" s="185"/>
      <c r="AC553" s="185"/>
      <c r="AD553" s="185"/>
      <c r="AE553" s="186"/>
      <c r="AF553" s="187"/>
    </row>
    <row r="554" ht="13.65" customHeight="1">
      <c r="A554" s="178"/>
      <c r="B554" s="13"/>
      <c r="C554" s="144"/>
      <c r="D554" s="179"/>
      <c r="E554" s="180"/>
      <c r="F554" s="147"/>
      <c r="G554" s="13"/>
      <c r="H554" s="193"/>
      <c r="I554" s="13"/>
      <c r="J554" s="171"/>
      <c r="K554" s="13"/>
      <c r="L554" s="192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83"/>
      <c r="X554" s="184"/>
      <c r="Y554" s="185"/>
      <c r="Z554" s="185"/>
      <c r="AA554" s="185"/>
      <c r="AB554" s="185"/>
      <c r="AC554" s="185"/>
      <c r="AD554" s="185"/>
      <c r="AE554" s="186"/>
      <c r="AF554" s="187"/>
    </row>
    <row r="555" ht="13.65" customHeight="1">
      <c r="A555" s="178"/>
      <c r="B555" s="13"/>
      <c r="C555" s="144"/>
      <c r="D555" s="179"/>
      <c r="E555" s="180"/>
      <c r="F555" s="147"/>
      <c r="G555" s="13"/>
      <c r="H555" s="193"/>
      <c r="I555" s="13"/>
      <c r="J555" s="171"/>
      <c r="K555" s="13"/>
      <c r="L555" s="192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83"/>
      <c r="X555" s="184"/>
      <c r="Y555" s="185"/>
      <c r="Z555" s="185"/>
      <c r="AA555" s="185"/>
      <c r="AB555" s="185"/>
      <c r="AC555" s="185"/>
      <c r="AD555" s="185"/>
      <c r="AE555" s="186"/>
      <c r="AF555" s="187"/>
    </row>
    <row r="556" ht="13.65" customHeight="1">
      <c r="A556" s="178"/>
      <c r="B556" s="13"/>
      <c r="C556" s="144"/>
      <c r="D556" s="179"/>
      <c r="E556" s="180"/>
      <c r="F556" s="147"/>
      <c r="G556" s="13"/>
      <c r="H556" s="193"/>
      <c r="I556" s="13"/>
      <c r="J556" s="171"/>
      <c r="K556" s="13"/>
      <c r="L556" s="192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83"/>
      <c r="X556" s="184"/>
      <c r="Y556" s="185"/>
      <c r="Z556" s="185"/>
      <c r="AA556" s="185"/>
      <c r="AB556" s="185"/>
      <c r="AC556" s="185"/>
      <c r="AD556" s="185"/>
      <c r="AE556" s="186"/>
      <c r="AF556" s="187"/>
    </row>
    <row r="557" ht="13.65" customHeight="1">
      <c r="A557" s="178"/>
      <c r="B557" s="13"/>
      <c r="C557" s="144"/>
      <c r="D557" s="179"/>
      <c r="E557" s="180"/>
      <c r="F557" s="147"/>
      <c r="G557" s="13"/>
      <c r="H557" s="193"/>
      <c r="I557" s="13"/>
      <c r="J557" s="171"/>
      <c r="K557" s="13"/>
      <c r="L557" s="192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83"/>
      <c r="X557" s="184"/>
      <c r="Y557" s="185"/>
      <c r="Z557" s="185"/>
      <c r="AA557" s="185"/>
      <c r="AB557" s="185"/>
      <c r="AC557" s="185"/>
      <c r="AD557" s="185"/>
      <c r="AE557" s="186"/>
      <c r="AF557" s="187"/>
    </row>
    <row r="558" ht="13.65" customHeight="1">
      <c r="A558" s="178"/>
      <c r="B558" s="13"/>
      <c r="C558" s="144"/>
      <c r="D558" s="179"/>
      <c r="E558" s="180"/>
      <c r="F558" s="147"/>
      <c r="G558" s="13"/>
      <c r="H558" s="193"/>
      <c r="I558" s="13"/>
      <c r="J558" s="171"/>
      <c r="K558" s="13"/>
      <c r="L558" s="192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83"/>
      <c r="X558" s="184"/>
      <c r="Y558" s="185"/>
      <c r="Z558" s="185"/>
      <c r="AA558" s="185"/>
      <c r="AB558" s="185"/>
      <c r="AC558" s="185"/>
      <c r="AD558" s="185"/>
      <c r="AE558" s="186"/>
      <c r="AF558" s="187"/>
    </row>
    <row r="559" ht="13.65" customHeight="1">
      <c r="A559" s="178"/>
      <c r="B559" s="13"/>
      <c r="C559" s="144"/>
      <c r="D559" s="179"/>
      <c r="E559" s="180"/>
      <c r="F559" s="147"/>
      <c r="G559" s="13"/>
      <c r="H559" s="193"/>
      <c r="I559" s="13"/>
      <c r="J559" s="171"/>
      <c r="K559" s="13"/>
      <c r="L559" s="192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83"/>
      <c r="X559" s="184"/>
      <c r="Y559" s="185"/>
      <c r="Z559" s="185"/>
      <c r="AA559" s="185"/>
      <c r="AB559" s="185"/>
      <c r="AC559" s="185"/>
      <c r="AD559" s="185"/>
      <c r="AE559" s="186"/>
      <c r="AF559" s="187"/>
    </row>
    <row r="560" ht="13.65" customHeight="1">
      <c r="A560" s="178"/>
      <c r="B560" s="13"/>
      <c r="C560" s="144"/>
      <c r="D560" s="179"/>
      <c r="E560" s="180"/>
      <c r="F560" s="147"/>
      <c r="G560" s="13"/>
      <c r="H560" s="193"/>
      <c r="I560" s="13"/>
      <c r="J560" s="171"/>
      <c r="K560" s="13"/>
      <c r="L560" s="192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83"/>
      <c r="X560" s="184"/>
      <c r="Y560" s="185"/>
      <c r="Z560" s="185"/>
      <c r="AA560" s="185"/>
      <c r="AB560" s="185"/>
      <c r="AC560" s="185"/>
      <c r="AD560" s="185"/>
      <c r="AE560" s="186"/>
      <c r="AF560" s="187"/>
    </row>
    <row r="561" ht="13.65" customHeight="1">
      <c r="A561" s="178"/>
      <c r="B561" s="13"/>
      <c r="C561" s="144"/>
      <c r="D561" s="179"/>
      <c r="E561" s="180"/>
      <c r="F561" s="147"/>
      <c r="G561" s="13"/>
      <c r="H561" s="193"/>
      <c r="I561" s="13"/>
      <c r="J561" s="171"/>
      <c r="K561" s="13"/>
      <c r="L561" s="192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83"/>
      <c r="X561" s="184"/>
      <c r="Y561" s="185"/>
      <c r="Z561" s="185"/>
      <c r="AA561" s="185"/>
      <c r="AB561" s="185"/>
      <c r="AC561" s="185"/>
      <c r="AD561" s="185"/>
      <c r="AE561" s="186"/>
      <c r="AF561" s="187"/>
    </row>
    <row r="562" ht="13.65" customHeight="1">
      <c r="A562" s="178"/>
      <c r="B562" s="13"/>
      <c r="C562" s="144"/>
      <c r="D562" s="179"/>
      <c r="E562" s="180"/>
      <c r="F562" s="147"/>
      <c r="G562" s="13"/>
      <c r="H562" s="193"/>
      <c r="I562" s="13"/>
      <c r="J562" s="171"/>
      <c r="K562" s="13"/>
      <c r="L562" s="192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83"/>
      <c r="X562" s="184"/>
      <c r="Y562" s="185"/>
      <c r="Z562" s="185"/>
      <c r="AA562" s="185"/>
      <c r="AB562" s="185"/>
      <c r="AC562" s="185"/>
      <c r="AD562" s="185"/>
      <c r="AE562" s="186"/>
      <c r="AF562" s="187"/>
    </row>
    <row r="563" ht="13.65" customHeight="1">
      <c r="A563" s="178"/>
      <c r="B563" s="13"/>
      <c r="C563" s="144"/>
      <c r="D563" s="179"/>
      <c r="E563" s="180"/>
      <c r="F563" s="147"/>
      <c r="G563" s="13"/>
      <c r="H563" s="193"/>
      <c r="I563" s="13"/>
      <c r="J563" s="171"/>
      <c r="K563" s="13"/>
      <c r="L563" s="192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83"/>
      <c r="X563" s="184"/>
      <c r="Y563" s="185"/>
      <c r="Z563" s="185"/>
      <c r="AA563" s="185"/>
      <c r="AB563" s="185"/>
      <c r="AC563" s="185"/>
      <c r="AD563" s="185"/>
      <c r="AE563" s="186"/>
      <c r="AF563" s="187"/>
    </row>
    <row r="564" ht="13.65" customHeight="1">
      <c r="A564" s="178"/>
      <c r="B564" s="13"/>
      <c r="C564" s="144"/>
      <c r="D564" s="179"/>
      <c r="E564" s="180"/>
      <c r="F564" s="147"/>
      <c r="G564" s="13"/>
      <c r="H564" s="193"/>
      <c r="I564" s="13"/>
      <c r="J564" s="171"/>
      <c r="K564" s="13"/>
      <c r="L564" s="192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83"/>
      <c r="X564" s="184"/>
      <c r="Y564" s="185"/>
      <c r="Z564" s="185"/>
      <c r="AA564" s="185"/>
      <c r="AB564" s="185"/>
      <c r="AC564" s="185"/>
      <c r="AD564" s="185"/>
      <c r="AE564" s="186"/>
      <c r="AF564" s="187"/>
    </row>
    <row r="565" ht="13.65" customHeight="1">
      <c r="A565" s="178"/>
      <c r="B565" s="13"/>
      <c r="C565" s="144"/>
      <c r="D565" s="179"/>
      <c r="E565" s="180"/>
      <c r="F565" s="147"/>
      <c r="G565" s="13"/>
      <c r="H565" s="193"/>
      <c r="I565" s="13"/>
      <c r="J565" s="171"/>
      <c r="K565" s="13"/>
      <c r="L565" s="192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83"/>
      <c r="X565" s="184"/>
      <c r="Y565" s="185"/>
      <c r="Z565" s="185"/>
      <c r="AA565" s="185"/>
      <c r="AB565" s="185"/>
      <c r="AC565" s="185"/>
      <c r="AD565" s="185"/>
      <c r="AE565" s="186"/>
      <c r="AF565" s="187"/>
    </row>
    <row r="566" ht="13.65" customHeight="1">
      <c r="A566" s="178"/>
      <c r="B566" s="13"/>
      <c r="C566" s="144"/>
      <c r="D566" s="179"/>
      <c r="E566" s="180"/>
      <c r="F566" s="147"/>
      <c r="G566" s="13"/>
      <c r="H566" s="193"/>
      <c r="I566" s="13"/>
      <c r="J566" s="171"/>
      <c r="K566" s="13"/>
      <c r="L566" s="192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83"/>
      <c r="X566" s="184"/>
      <c r="Y566" s="185"/>
      <c r="Z566" s="185"/>
      <c r="AA566" s="185"/>
      <c r="AB566" s="185"/>
      <c r="AC566" s="185"/>
      <c r="AD566" s="185"/>
      <c r="AE566" s="186"/>
      <c r="AF566" s="187"/>
    </row>
    <row r="567" ht="13.65" customHeight="1">
      <c r="A567" s="178"/>
      <c r="B567" s="13"/>
      <c r="C567" s="144"/>
      <c r="D567" s="179"/>
      <c r="E567" s="180"/>
      <c r="F567" s="147"/>
      <c r="G567" s="13"/>
      <c r="H567" s="193"/>
      <c r="I567" s="13"/>
      <c r="J567" s="171"/>
      <c r="K567" s="13"/>
      <c r="L567" s="192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83"/>
      <c r="X567" s="184"/>
      <c r="Y567" s="185"/>
      <c r="Z567" s="185"/>
      <c r="AA567" s="185"/>
      <c r="AB567" s="185"/>
      <c r="AC567" s="185"/>
      <c r="AD567" s="185"/>
      <c r="AE567" s="186"/>
      <c r="AF567" s="187"/>
    </row>
    <row r="568" ht="13.65" customHeight="1">
      <c r="A568" s="178"/>
      <c r="B568" s="13"/>
      <c r="C568" s="144"/>
      <c r="D568" s="179"/>
      <c r="E568" s="180"/>
      <c r="F568" s="147"/>
      <c r="G568" s="13"/>
      <c r="H568" s="193"/>
      <c r="I568" s="13"/>
      <c r="J568" s="171"/>
      <c r="K568" s="13"/>
      <c r="L568" s="192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83"/>
      <c r="X568" s="184"/>
      <c r="Y568" s="185"/>
      <c r="Z568" s="185"/>
      <c r="AA568" s="185"/>
      <c r="AB568" s="185"/>
      <c r="AC568" s="185"/>
      <c r="AD568" s="185"/>
      <c r="AE568" s="186"/>
      <c r="AF568" s="187"/>
    </row>
    <row r="569" ht="13.65" customHeight="1">
      <c r="A569" s="178"/>
      <c r="B569" s="13"/>
      <c r="C569" s="144"/>
      <c r="D569" s="179"/>
      <c r="E569" s="180"/>
      <c r="F569" s="147"/>
      <c r="G569" s="13"/>
      <c r="H569" s="193"/>
      <c r="I569" s="13"/>
      <c r="J569" s="171"/>
      <c r="K569" s="13"/>
      <c r="L569" s="192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83"/>
      <c r="X569" s="184"/>
      <c r="Y569" s="185"/>
      <c r="Z569" s="185"/>
      <c r="AA569" s="185"/>
      <c r="AB569" s="185"/>
      <c r="AC569" s="185"/>
      <c r="AD569" s="185"/>
      <c r="AE569" s="186"/>
      <c r="AF569" s="187"/>
    </row>
    <row r="570" ht="13.65" customHeight="1">
      <c r="A570" s="178"/>
      <c r="B570" s="13"/>
      <c r="C570" s="144"/>
      <c r="D570" s="179"/>
      <c r="E570" s="180"/>
      <c r="F570" s="147"/>
      <c r="G570" s="13"/>
      <c r="H570" s="193"/>
      <c r="I570" s="13"/>
      <c r="J570" s="171"/>
      <c r="K570" s="13"/>
      <c r="L570" s="192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83"/>
      <c r="X570" s="184"/>
      <c r="Y570" s="185"/>
      <c r="Z570" s="185"/>
      <c r="AA570" s="185"/>
      <c r="AB570" s="185"/>
      <c r="AC570" s="185"/>
      <c r="AD570" s="185"/>
      <c r="AE570" s="186"/>
      <c r="AF570" s="187"/>
    </row>
    <row r="571" ht="13.65" customHeight="1">
      <c r="A571" s="178"/>
      <c r="B571" s="13"/>
      <c r="C571" s="144"/>
      <c r="D571" s="179"/>
      <c r="E571" s="180"/>
      <c r="F571" s="147"/>
      <c r="G571" s="13"/>
      <c r="H571" s="193"/>
      <c r="I571" s="13"/>
      <c r="J571" s="171"/>
      <c r="K571" s="13"/>
      <c r="L571" s="192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83"/>
      <c r="X571" s="184"/>
      <c r="Y571" s="185"/>
      <c r="Z571" s="185"/>
      <c r="AA571" s="185"/>
      <c r="AB571" s="185"/>
      <c r="AC571" s="185"/>
      <c r="AD571" s="185"/>
      <c r="AE571" s="186"/>
      <c r="AF571" s="187"/>
    </row>
    <row r="572" ht="13.65" customHeight="1">
      <c r="A572" s="178"/>
      <c r="B572" s="13"/>
      <c r="C572" s="144"/>
      <c r="D572" s="179"/>
      <c r="E572" s="180"/>
      <c r="F572" s="147"/>
      <c r="G572" s="13"/>
      <c r="H572" s="193"/>
      <c r="I572" s="13"/>
      <c r="J572" s="171"/>
      <c r="K572" s="13"/>
      <c r="L572" s="192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83"/>
      <c r="X572" s="184"/>
      <c r="Y572" s="185"/>
      <c r="Z572" s="185"/>
      <c r="AA572" s="185"/>
      <c r="AB572" s="185"/>
      <c r="AC572" s="185"/>
      <c r="AD572" s="185"/>
      <c r="AE572" s="186"/>
      <c r="AF572" s="187"/>
    </row>
    <row r="573" ht="13.65" customHeight="1">
      <c r="A573" s="178"/>
      <c r="B573" s="13"/>
      <c r="C573" s="144"/>
      <c r="D573" s="179"/>
      <c r="E573" s="180"/>
      <c r="F573" s="147"/>
      <c r="G573" s="13"/>
      <c r="H573" s="193"/>
      <c r="I573" s="13"/>
      <c r="J573" s="171"/>
      <c r="K573" s="13"/>
      <c r="L573" s="192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83"/>
      <c r="X573" s="184"/>
      <c r="Y573" s="185"/>
      <c r="Z573" s="185"/>
      <c r="AA573" s="185"/>
      <c r="AB573" s="185"/>
      <c r="AC573" s="185"/>
      <c r="AD573" s="185"/>
      <c r="AE573" s="186"/>
      <c r="AF573" s="187"/>
    </row>
    <row r="574" ht="13.65" customHeight="1">
      <c r="A574" s="178"/>
      <c r="B574" s="13"/>
      <c r="C574" s="144"/>
      <c r="D574" s="179"/>
      <c r="E574" s="180"/>
      <c r="F574" s="147"/>
      <c r="G574" s="13"/>
      <c r="H574" s="193"/>
      <c r="I574" s="13"/>
      <c r="J574" s="171"/>
      <c r="K574" s="13"/>
      <c r="L574" s="192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83"/>
      <c r="X574" s="184"/>
      <c r="Y574" s="185"/>
      <c r="Z574" s="185"/>
      <c r="AA574" s="185"/>
      <c r="AB574" s="185"/>
      <c r="AC574" s="185"/>
      <c r="AD574" s="185"/>
      <c r="AE574" s="186"/>
      <c r="AF574" s="187"/>
    </row>
    <row r="575" ht="13.65" customHeight="1">
      <c r="A575" s="178"/>
      <c r="B575" s="13"/>
      <c r="C575" s="144"/>
      <c r="D575" s="179"/>
      <c r="E575" s="180"/>
      <c r="F575" s="147"/>
      <c r="G575" s="13"/>
      <c r="H575" s="193"/>
      <c r="I575" s="13"/>
      <c r="J575" s="171"/>
      <c r="K575" s="13"/>
      <c r="L575" s="192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83"/>
      <c r="X575" s="184"/>
      <c r="Y575" s="185"/>
      <c r="Z575" s="185"/>
      <c r="AA575" s="185"/>
      <c r="AB575" s="185"/>
      <c r="AC575" s="185"/>
      <c r="AD575" s="185"/>
      <c r="AE575" s="186"/>
      <c r="AF575" s="187"/>
    </row>
    <row r="576" ht="13.65" customHeight="1">
      <c r="A576" s="178"/>
      <c r="B576" s="13"/>
      <c r="C576" s="144"/>
      <c r="D576" s="179"/>
      <c r="E576" s="180"/>
      <c r="F576" s="147"/>
      <c r="G576" s="13"/>
      <c r="H576" s="193"/>
      <c r="I576" s="13"/>
      <c r="J576" s="171"/>
      <c r="K576" s="13"/>
      <c r="L576" s="192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83"/>
      <c r="X576" s="184"/>
      <c r="Y576" s="185"/>
      <c r="Z576" s="185"/>
      <c r="AA576" s="185"/>
      <c r="AB576" s="185"/>
      <c r="AC576" s="185"/>
      <c r="AD576" s="185"/>
      <c r="AE576" s="186"/>
      <c r="AF576" s="187"/>
    </row>
    <row r="577" ht="13.65" customHeight="1">
      <c r="A577" s="178"/>
      <c r="B577" s="13"/>
      <c r="C577" s="144"/>
      <c r="D577" s="179"/>
      <c r="E577" s="180"/>
      <c r="F577" s="147"/>
      <c r="G577" s="13"/>
      <c r="H577" s="193"/>
      <c r="I577" s="13"/>
      <c r="J577" s="171"/>
      <c r="K577" s="13"/>
      <c r="L577" s="192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83"/>
      <c r="X577" s="184"/>
      <c r="Y577" s="185"/>
      <c r="Z577" s="185"/>
      <c r="AA577" s="185"/>
      <c r="AB577" s="185"/>
      <c r="AC577" s="185"/>
      <c r="AD577" s="185"/>
      <c r="AE577" s="186"/>
      <c r="AF577" s="187"/>
    </row>
    <row r="578" ht="13.65" customHeight="1">
      <c r="A578" s="178"/>
      <c r="B578" s="13"/>
      <c r="C578" s="144"/>
      <c r="D578" s="179"/>
      <c r="E578" s="180"/>
      <c r="F578" s="147"/>
      <c r="G578" s="13"/>
      <c r="H578" s="193"/>
      <c r="I578" s="13"/>
      <c r="J578" s="171"/>
      <c r="K578" s="13"/>
      <c r="L578" s="192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83"/>
      <c r="X578" s="184"/>
      <c r="Y578" s="185"/>
      <c r="Z578" s="185"/>
      <c r="AA578" s="185"/>
      <c r="AB578" s="185"/>
      <c r="AC578" s="185"/>
      <c r="AD578" s="185"/>
      <c r="AE578" s="186"/>
      <c r="AF578" s="187"/>
    </row>
    <row r="579" ht="13.65" customHeight="1">
      <c r="A579" s="178"/>
      <c r="B579" s="13"/>
      <c r="C579" s="144"/>
      <c r="D579" s="179"/>
      <c r="E579" s="180"/>
      <c r="F579" s="147"/>
      <c r="G579" s="13"/>
      <c r="H579" s="193"/>
      <c r="I579" s="13"/>
      <c r="J579" s="171"/>
      <c r="K579" s="13"/>
      <c r="L579" s="192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83"/>
      <c r="X579" s="184"/>
      <c r="Y579" s="185"/>
      <c r="Z579" s="185"/>
      <c r="AA579" s="185"/>
      <c r="AB579" s="185"/>
      <c r="AC579" s="185"/>
      <c r="AD579" s="185"/>
      <c r="AE579" s="186"/>
      <c r="AF579" s="187"/>
    </row>
    <row r="580" ht="13.65" customHeight="1">
      <c r="A580" s="178"/>
      <c r="B580" s="13"/>
      <c r="C580" s="144"/>
      <c r="D580" s="179"/>
      <c r="E580" s="180"/>
      <c r="F580" s="147"/>
      <c r="G580" s="13"/>
      <c r="H580" s="193"/>
      <c r="I580" s="13"/>
      <c r="J580" s="171"/>
      <c r="K580" s="13"/>
      <c r="L580" s="192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83"/>
      <c r="X580" s="184"/>
      <c r="Y580" s="185"/>
      <c r="Z580" s="185"/>
      <c r="AA580" s="185"/>
      <c r="AB580" s="185"/>
      <c r="AC580" s="185"/>
      <c r="AD580" s="185"/>
      <c r="AE580" s="186"/>
      <c r="AF580" s="187"/>
    </row>
    <row r="581" ht="13.65" customHeight="1">
      <c r="A581" s="178"/>
      <c r="B581" s="13"/>
      <c r="C581" s="144"/>
      <c r="D581" s="179"/>
      <c r="E581" s="180"/>
      <c r="F581" s="147"/>
      <c r="G581" s="13"/>
      <c r="H581" s="193"/>
      <c r="I581" s="13"/>
      <c r="J581" s="171"/>
      <c r="K581" s="13"/>
      <c r="L581" s="192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83"/>
      <c r="X581" s="184"/>
      <c r="Y581" s="185"/>
      <c r="Z581" s="185"/>
      <c r="AA581" s="185"/>
      <c r="AB581" s="185"/>
      <c r="AC581" s="185"/>
      <c r="AD581" s="185"/>
      <c r="AE581" s="186"/>
      <c r="AF581" s="187"/>
    </row>
    <row r="582" ht="13.65" customHeight="1">
      <c r="A582" s="178"/>
      <c r="B582" s="13"/>
      <c r="C582" s="144"/>
      <c r="D582" s="179"/>
      <c r="E582" s="180"/>
      <c r="F582" s="147"/>
      <c r="G582" s="13"/>
      <c r="H582" s="193"/>
      <c r="I582" s="13"/>
      <c r="J582" s="171"/>
      <c r="K582" s="13"/>
      <c r="L582" s="192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83"/>
      <c r="X582" s="184"/>
      <c r="Y582" s="185"/>
      <c r="Z582" s="185"/>
      <c r="AA582" s="185"/>
      <c r="AB582" s="185"/>
      <c r="AC582" s="185"/>
      <c r="AD582" s="185"/>
      <c r="AE582" s="186"/>
      <c r="AF582" s="187"/>
    </row>
    <row r="583" ht="13.65" customHeight="1">
      <c r="A583" s="178"/>
      <c r="B583" s="13"/>
      <c r="C583" s="144"/>
      <c r="D583" s="179"/>
      <c r="E583" s="180"/>
      <c r="F583" s="147"/>
      <c r="G583" s="13"/>
      <c r="H583" s="193"/>
      <c r="I583" s="13"/>
      <c r="J583" s="171"/>
      <c r="K583" s="13"/>
      <c r="L583" s="192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83"/>
      <c r="X583" s="184"/>
      <c r="Y583" s="185"/>
      <c r="Z583" s="185"/>
      <c r="AA583" s="185"/>
      <c r="AB583" s="185"/>
      <c r="AC583" s="185"/>
      <c r="AD583" s="185"/>
      <c r="AE583" s="186"/>
      <c r="AF583" s="187"/>
    </row>
    <row r="584" ht="13.65" customHeight="1">
      <c r="A584" s="178"/>
      <c r="B584" s="13"/>
      <c r="C584" s="144"/>
      <c r="D584" s="179"/>
      <c r="E584" s="180"/>
      <c r="F584" s="147"/>
      <c r="G584" s="13"/>
      <c r="H584" s="193"/>
      <c r="I584" s="13"/>
      <c r="J584" s="171"/>
      <c r="K584" s="13"/>
      <c r="L584" s="192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83"/>
      <c r="X584" s="184"/>
      <c r="Y584" s="185"/>
      <c r="Z584" s="185"/>
      <c r="AA584" s="185"/>
      <c r="AB584" s="185"/>
      <c r="AC584" s="185"/>
      <c r="AD584" s="185"/>
      <c r="AE584" s="186"/>
      <c r="AF584" s="187"/>
    </row>
    <row r="585" ht="13.65" customHeight="1">
      <c r="A585" s="178"/>
      <c r="B585" s="13"/>
      <c r="C585" s="144"/>
      <c r="D585" s="179"/>
      <c r="E585" s="180"/>
      <c r="F585" s="147"/>
      <c r="G585" s="13"/>
      <c r="H585" s="193"/>
      <c r="I585" s="13"/>
      <c r="J585" s="171"/>
      <c r="K585" s="13"/>
      <c r="L585" s="192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83"/>
      <c r="X585" s="184"/>
      <c r="Y585" s="185"/>
      <c r="Z585" s="185"/>
      <c r="AA585" s="185"/>
      <c r="AB585" s="185"/>
      <c r="AC585" s="185"/>
      <c r="AD585" s="185"/>
      <c r="AE585" s="186"/>
      <c r="AF585" s="187"/>
    </row>
    <row r="586" ht="13.65" customHeight="1">
      <c r="A586" s="178"/>
      <c r="B586" s="13"/>
      <c r="C586" s="144"/>
      <c r="D586" s="179"/>
      <c r="E586" s="180"/>
      <c r="F586" s="147"/>
      <c r="G586" s="13"/>
      <c r="H586" s="193"/>
      <c r="I586" s="13"/>
      <c r="J586" s="171"/>
      <c r="K586" s="13"/>
      <c r="L586" s="192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83"/>
      <c r="X586" s="184"/>
      <c r="Y586" s="185"/>
      <c r="Z586" s="185"/>
      <c r="AA586" s="185"/>
      <c r="AB586" s="185"/>
      <c r="AC586" s="185"/>
      <c r="AD586" s="185"/>
      <c r="AE586" s="186"/>
      <c r="AF586" s="187"/>
    </row>
    <row r="587" ht="13.65" customHeight="1">
      <c r="A587" s="178"/>
      <c r="B587" s="13"/>
      <c r="C587" s="144"/>
      <c r="D587" s="179"/>
      <c r="E587" s="180"/>
      <c r="F587" s="147"/>
      <c r="G587" s="13"/>
      <c r="H587" s="193"/>
      <c r="I587" s="13"/>
      <c r="J587" s="171"/>
      <c r="K587" s="13"/>
      <c r="L587" s="192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83"/>
      <c r="X587" s="184"/>
      <c r="Y587" s="185"/>
      <c r="Z587" s="185"/>
      <c r="AA587" s="185"/>
      <c r="AB587" s="185"/>
      <c r="AC587" s="185"/>
      <c r="AD587" s="185"/>
      <c r="AE587" s="186"/>
      <c r="AF587" s="187"/>
    </row>
    <row r="588" ht="13.65" customHeight="1">
      <c r="A588" s="178"/>
      <c r="B588" s="13"/>
      <c r="C588" s="144"/>
      <c r="D588" s="179"/>
      <c r="E588" s="180"/>
      <c r="F588" s="147"/>
      <c r="G588" s="13"/>
      <c r="H588" s="193"/>
      <c r="I588" s="13"/>
      <c r="J588" s="171"/>
      <c r="K588" s="13"/>
      <c r="L588" s="192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83"/>
      <c r="X588" s="184"/>
      <c r="Y588" s="185"/>
      <c r="Z588" s="185"/>
      <c r="AA588" s="185"/>
      <c r="AB588" s="185"/>
      <c r="AC588" s="185"/>
      <c r="AD588" s="185"/>
      <c r="AE588" s="186"/>
      <c r="AF588" s="187"/>
    </row>
    <row r="589" ht="13.65" customHeight="1">
      <c r="A589" s="178"/>
      <c r="B589" s="13"/>
      <c r="C589" s="144"/>
      <c r="D589" s="179"/>
      <c r="E589" s="180"/>
      <c r="F589" s="147"/>
      <c r="G589" s="13"/>
      <c r="H589" s="193"/>
      <c r="I589" s="13"/>
      <c r="J589" s="171"/>
      <c r="K589" s="13"/>
      <c r="L589" s="192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83"/>
      <c r="X589" s="184"/>
      <c r="Y589" s="185"/>
      <c r="Z589" s="185"/>
      <c r="AA589" s="185"/>
      <c r="AB589" s="185"/>
      <c r="AC589" s="185"/>
      <c r="AD589" s="185"/>
      <c r="AE589" s="186"/>
      <c r="AF589" s="187"/>
    </row>
    <row r="590" ht="13.65" customHeight="1">
      <c r="A590" s="178"/>
      <c r="B590" s="13"/>
      <c r="C590" s="144"/>
      <c r="D590" s="179"/>
      <c r="E590" s="180"/>
      <c r="F590" s="147"/>
      <c r="G590" s="13"/>
      <c r="H590" s="193"/>
      <c r="I590" s="13"/>
      <c r="J590" s="171"/>
      <c r="K590" s="13"/>
      <c r="L590" s="192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83"/>
      <c r="X590" s="184"/>
      <c r="Y590" s="185"/>
      <c r="Z590" s="185"/>
      <c r="AA590" s="185"/>
      <c r="AB590" s="185"/>
      <c r="AC590" s="185"/>
      <c r="AD590" s="185"/>
      <c r="AE590" s="186"/>
      <c r="AF590" s="187"/>
    </row>
    <row r="591" ht="13.65" customHeight="1">
      <c r="A591" s="178"/>
      <c r="B591" s="13"/>
      <c r="C591" s="144"/>
      <c r="D591" s="179"/>
      <c r="E591" s="180"/>
      <c r="F591" s="147"/>
      <c r="G591" s="13"/>
      <c r="H591" s="193"/>
      <c r="I591" s="13"/>
      <c r="J591" s="171"/>
      <c r="K591" s="13"/>
      <c r="L591" s="192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83"/>
      <c r="X591" s="184"/>
      <c r="Y591" s="185"/>
      <c r="Z591" s="185"/>
      <c r="AA591" s="185"/>
      <c r="AB591" s="185"/>
      <c r="AC591" s="185"/>
      <c r="AD591" s="185"/>
      <c r="AE591" s="186"/>
      <c r="AF591" s="187"/>
    </row>
    <row r="592" ht="13.65" customHeight="1">
      <c r="A592" s="178"/>
      <c r="B592" s="13"/>
      <c r="C592" s="144"/>
      <c r="D592" s="179"/>
      <c r="E592" s="180"/>
      <c r="F592" s="147"/>
      <c r="G592" s="13"/>
      <c r="H592" s="193"/>
      <c r="I592" s="13"/>
      <c r="J592" s="171"/>
      <c r="K592" s="13"/>
      <c r="L592" s="192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83"/>
      <c r="X592" s="184"/>
      <c r="Y592" s="185"/>
      <c r="Z592" s="185"/>
      <c r="AA592" s="185"/>
      <c r="AB592" s="185"/>
      <c r="AC592" s="185"/>
      <c r="AD592" s="185"/>
      <c r="AE592" s="186"/>
      <c r="AF592" s="187"/>
    </row>
    <row r="593" ht="13.65" customHeight="1">
      <c r="A593" s="178"/>
      <c r="B593" s="13"/>
      <c r="C593" s="144"/>
      <c r="D593" s="179"/>
      <c r="E593" s="180"/>
      <c r="F593" s="147"/>
      <c r="G593" s="13"/>
      <c r="H593" s="193"/>
      <c r="I593" s="13"/>
      <c r="J593" s="171"/>
      <c r="K593" s="13"/>
      <c r="L593" s="192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83"/>
      <c r="X593" s="184"/>
      <c r="Y593" s="185"/>
      <c r="Z593" s="185"/>
      <c r="AA593" s="185"/>
      <c r="AB593" s="185"/>
      <c r="AC593" s="185"/>
      <c r="AD593" s="185"/>
      <c r="AE593" s="186"/>
      <c r="AF593" s="187"/>
    </row>
    <row r="594" ht="13.65" customHeight="1">
      <c r="A594" s="178"/>
      <c r="B594" s="13"/>
      <c r="C594" s="144"/>
      <c r="D594" s="179"/>
      <c r="E594" s="180"/>
      <c r="F594" s="147"/>
      <c r="G594" s="13"/>
      <c r="H594" s="193"/>
      <c r="I594" s="13"/>
      <c r="J594" s="171"/>
      <c r="K594" s="13"/>
      <c r="L594" s="192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83"/>
      <c r="X594" s="184"/>
      <c r="Y594" s="185"/>
      <c r="Z594" s="185"/>
      <c r="AA594" s="185"/>
      <c r="AB594" s="185"/>
      <c r="AC594" s="185"/>
      <c r="AD594" s="185"/>
      <c r="AE594" s="186"/>
      <c r="AF594" s="187"/>
    </row>
    <row r="595" ht="13.65" customHeight="1">
      <c r="A595" s="178"/>
      <c r="B595" s="13"/>
      <c r="C595" s="144"/>
      <c r="D595" s="179"/>
      <c r="E595" s="180"/>
      <c r="F595" s="147"/>
      <c r="G595" s="13"/>
      <c r="H595" s="193"/>
      <c r="I595" s="13"/>
      <c r="J595" s="171"/>
      <c r="K595" s="13"/>
      <c r="L595" s="192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83"/>
      <c r="X595" s="184"/>
      <c r="Y595" s="185"/>
      <c r="Z595" s="185"/>
      <c r="AA595" s="185"/>
      <c r="AB595" s="185"/>
      <c r="AC595" s="185"/>
      <c r="AD595" s="185"/>
      <c r="AE595" s="186"/>
      <c r="AF595" s="187"/>
    </row>
    <row r="596" ht="13.65" customHeight="1">
      <c r="A596" s="178"/>
      <c r="B596" s="13"/>
      <c r="C596" s="144"/>
      <c r="D596" s="179"/>
      <c r="E596" s="180"/>
      <c r="F596" s="147"/>
      <c r="G596" s="13"/>
      <c r="H596" s="193"/>
      <c r="I596" s="13"/>
      <c r="J596" s="171"/>
      <c r="K596" s="13"/>
      <c r="L596" s="192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83"/>
      <c r="X596" s="184"/>
      <c r="Y596" s="185"/>
      <c r="Z596" s="185"/>
      <c r="AA596" s="185"/>
      <c r="AB596" s="185"/>
      <c r="AC596" s="185"/>
      <c r="AD596" s="185"/>
      <c r="AE596" s="186"/>
      <c r="AF596" s="187"/>
    </row>
    <row r="597" ht="13.65" customHeight="1">
      <c r="A597" s="178"/>
      <c r="B597" s="13"/>
      <c r="C597" s="144"/>
      <c r="D597" s="179"/>
      <c r="E597" s="180"/>
      <c r="F597" s="147"/>
      <c r="G597" s="13"/>
      <c r="H597" s="193"/>
      <c r="I597" s="13"/>
      <c r="J597" s="171"/>
      <c r="K597" s="13"/>
      <c r="L597" s="192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83"/>
      <c r="X597" s="184"/>
      <c r="Y597" s="185"/>
      <c r="Z597" s="185"/>
      <c r="AA597" s="185"/>
      <c r="AB597" s="185"/>
      <c r="AC597" s="185"/>
      <c r="AD597" s="185"/>
      <c r="AE597" s="186"/>
      <c r="AF597" s="187"/>
    </row>
    <row r="598" ht="13.65" customHeight="1">
      <c r="A598" s="178"/>
      <c r="B598" s="13"/>
      <c r="C598" s="144"/>
      <c r="D598" s="179"/>
      <c r="E598" s="180"/>
      <c r="F598" s="147"/>
      <c r="G598" s="13"/>
      <c r="H598" s="193"/>
      <c r="I598" s="13"/>
      <c r="J598" s="171"/>
      <c r="K598" s="13"/>
      <c r="L598" s="192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83"/>
      <c r="X598" s="184"/>
      <c r="Y598" s="185"/>
      <c r="Z598" s="185"/>
      <c r="AA598" s="185"/>
      <c r="AB598" s="185"/>
      <c r="AC598" s="185"/>
      <c r="AD598" s="185"/>
      <c r="AE598" s="186"/>
      <c r="AF598" s="187"/>
    </row>
    <row r="599" ht="13.65" customHeight="1">
      <c r="A599" s="178"/>
      <c r="B599" s="13"/>
      <c r="C599" s="144"/>
      <c r="D599" s="179"/>
      <c r="E599" s="180"/>
      <c r="F599" s="147"/>
      <c r="G599" s="13"/>
      <c r="H599" s="193"/>
      <c r="I599" s="13"/>
      <c r="J599" s="171"/>
      <c r="K599" s="13"/>
      <c r="L599" s="192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83"/>
      <c r="X599" s="184"/>
      <c r="Y599" s="185"/>
      <c r="Z599" s="185"/>
      <c r="AA599" s="185"/>
      <c r="AB599" s="185"/>
      <c r="AC599" s="185"/>
      <c r="AD599" s="185"/>
      <c r="AE599" s="186"/>
      <c r="AF599" s="187"/>
    </row>
    <row r="600" ht="13.65" customHeight="1">
      <c r="A600" s="178"/>
      <c r="B600" s="13"/>
      <c r="C600" s="144"/>
      <c r="D600" s="179"/>
      <c r="E600" s="180"/>
      <c r="F600" s="147"/>
      <c r="G600" s="13"/>
      <c r="H600" s="193"/>
      <c r="I600" s="13"/>
      <c r="J600" s="171"/>
      <c r="K600" s="13"/>
      <c r="L600" s="192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83"/>
      <c r="X600" s="184"/>
      <c r="Y600" s="185"/>
      <c r="Z600" s="185"/>
      <c r="AA600" s="185"/>
      <c r="AB600" s="185"/>
      <c r="AC600" s="185"/>
      <c r="AD600" s="185"/>
      <c r="AE600" s="186"/>
      <c r="AF600" s="187"/>
    </row>
    <row r="601" ht="13.65" customHeight="1">
      <c r="A601" s="178"/>
      <c r="B601" s="13"/>
      <c r="C601" s="144"/>
      <c r="D601" s="179"/>
      <c r="E601" s="180"/>
      <c r="F601" s="147"/>
      <c r="G601" s="13"/>
      <c r="H601" s="193"/>
      <c r="I601" s="13"/>
      <c r="J601" s="171"/>
      <c r="K601" s="13"/>
      <c r="L601" s="192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83"/>
      <c r="X601" s="184"/>
      <c r="Y601" s="185"/>
      <c r="Z601" s="185"/>
      <c r="AA601" s="185"/>
      <c r="AB601" s="185"/>
      <c r="AC601" s="185"/>
      <c r="AD601" s="185"/>
      <c r="AE601" s="186"/>
      <c r="AF601" s="187"/>
    </row>
    <row r="602" ht="13.65" customHeight="1">
      <c r="A602" s="178"/>
      <c r="B602" s="13"/>
      <c r="C602" s="144"/>
      <c r="D602" s="179"/>
      <c r="E602" s="180"/>
      <c r="F602" s="147"/>
      <c r="G602" s="13"/>
      <c r="H602" s="193"/>
      <c r="I602" s="13"/>
      <c r="J602" s="171"/>
      <c r="K602" s="13"/>
      <c r="L602" s="192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83"/>
      <c r="X602" s="184"/>
      <c r="Y602" s="185"/>
      <c r="Z602" s="185"/>
      <c r="AA602" s="185"/>
      <c r="AB602" s="185"/>
      <c r="AC602" s="185"/>
      <c r="AD602" s="185"/>
      <c r="AE602" s="186"/>
      <c r="AF602" s="187"/>
    </row>
    <row r="603" ht="13.65" customHeight="1">
      <c r="A603" s="178"/>
      <c r="B603" s="13"/>
      <c r="C603" s="144"/>
      <c r="D603" s="179"/>
      <c r="E603" s="180"/>
      <c r="F603" s="147"/>
      <c r="G603" s="13"/>
      <c r="H603" s="193"/>
      <c r="I603" s="13"/>
      <c r="J603" s="171"/>
      <c r="K603" s="13"/>
      <c r="L603" s="192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83"/>
      <c r="X603" s="184"/>
      <c r="Y603" s="185"/>
      <c r="Z603" s="185"/>
      <c r="AA603" s="185"/>
      <c r="AB603" s="185"/>
      <c r="AC603" s="185"/>
      <c r="AD603" s="185"/>
      <c r="AE603" s="186"/>
      <c r="AF603" s="187"/>
    </row>
    <row r="604" ht="13.65" customHeight="1">
      <c r="A604" s="178"/>
      <c r="B604" s="13"/>
      <c r="C604" s="144"/>
      <c r="D604" s="179"/>
      <c r="E604" s="180"/>
      <c r="F604" s="147"/>
      <c r="G604" s="13"/>
      <c r="H604" s="193"/>
      <c r="I604" s="13"/>
      <c r="J604" s="171"/>
      <c r="K604" s="13"/>
      <c r="L604" s="192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83"/>
      <c r="X604" s="184"/>
      <c r="Y604" s="185"/>
      <c r="Z604" s="185"/>
      <c r="AA604" s="185"/>
      <c r="AB604" s="185"/>
      <c r="AC604" s="185"/>
      <c r="AD604" s="185"/>
      <c r="AE604" s="186"/>
      <c r="AF604" s="187"/>
    </row>
    <row r="605" ht="13.65" customHeight="1">
      <c r="A605" s="178"/>
      <c r="B605" s="13"/>
      <c r="C605" s="144"/>
      <c r="D605" s="179"/>
      <c r="E605" s="180"/>
      <c r="F605" s="147"/>
      <c r="G605" s="13"/>
      <c r="H605" s="193"/>
      <c r="I605" s="13"/>
      <c r="J605" s="171"/>
      <c r="K605" s="13"/>
      <c r="L605" s="192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83"/>
      <c r="X605" s="184"/>
      <c r="Y605" s="185"/>
      <c r="Z605" s="185"/>
      <c r="AA605" s="185"/>
      <c r="AB605" s="185"/>
      <c r="AC605" s="185"/>
      <c r="AD605" s="185"/>
      <c r="AE605" s="186"/>
      <c r="AF605" s="187"/>
    </row>
    <row r="606" ht="13.65" customHeight="1">
      <c r="A606" s="178"/>
      <c r="B606" s="13"/>
      <c r="C606" s="144"/>
      <c r="D606" s="179"/>
      <c r="E606" s="180"/>
      <c r="F606" s="147"/>
      <c r="G606" s="13"/>
      <c r="H606" s="193"/>
      <c r="I606" s="13"/>
      <c r="J606" s="171"/>
      <c r="K606" s="13"/>
      <c r="L606" s="192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83"/>
      <c r="X606" s="184"/>
      <c r="Y606" s="185"/>
      <c r="Z606" s="185"/>
      <c r="AA606" s="185"/>
      <c r="AB606" s="185"/>
      <c r="AC606" s="185"/>
      <c r="AD606" s="185"/>
      <c r="AE606" s="186"/>
      <c r="AF606" s="187"/>
    </row>
    <row r="607" ht="13.65" customHeight="1">
      <c r="A607" s="178"/>
      <c r="B607" s="13"/>
      <c r="C607" s="144"/>
      <c r="D607" s="179"/>
      <c r="E607" s="180"/>
      <c r="F607" s="147"/>
      <c r="G607" s="13"/>
      <c r="H607" s="193"/>
      <c r="I607" s="13"/>
      <c r="J607" s="171"/>
      <c r="K607" s="13"/>
      <c r="L607" s="192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83"/>
      <c r="X607" s="184"/>
      <c r="Y607" s="185"/>
      <c r="Z607" s="185"/>
      <c r="AA607" s="185"/>
      <c r="AB607" s="185"/>
      <c r="AC607" s="185"/>
      <c r="AD607" s="185"/>
      <c r="AE607" s="186"/>
      <c r="AF607" s="187"/>
    </row>
    <row r="608" ht="13.65" customHeight="1">
      <c r="A608" s="178"/>
      <c r="B608" s="13"/>
      <c r="C608" s="144"/>
      <c r="D608" s="179"/>
      <c r="E608" s="180"/>
      <c r="F608" s="147"/>
      <c r="G608" s="13"/>
      <c r="H608" s="193"/>
      <c r="I608" s="13"/>
      <c r="J608" s="171"/>
      <c r="K608" s="13"/>
      <c r="L608" s="192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83"/>
      <c r="X608" s="184"/>
      <c r="Y608" s="185"/>
      <c r="Z608" s="185"/>
      <c r="AA608" s="185"/>
      <c r="AB608" s="185"/>
      <c r="AC608" s="185"/>
      <c r="AD608" s="185"/>
      <c r="AE608" s="186"/>
      <c r="AF608" s="187"/>
    </row>
    <row r="609" ht="13.65" customHeight="1">
      <c r="A609" s="178"/>
      <c r="B609" s="13"/>
      <c r="C609" s="144"/>
      <c r="D609" s="179"/>
      <c r="E609" s="180"/>
      <c r="F609" s="147"/>
      <c r="G609" s="13"/>
      <c r="H609" s="193"/>
      <c r="I609" s="13"/>
      <c r="J609" s="171"/>
      <c r="K609" s="13"/>
      <c r="L609" s="192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83"/>
      <c r="X609" s="184"/>
      <c r="Y609" s="185"/>
      <c r="Z609" s="185"/>
      <c r="AA609" s="185"/>
      <c r="AB609" s="185"/>
      <c r="AC609" s="185"/>
      <c r="AD609" s="185"/>
      <c r="AE609" s="186"/>
      <c r="AF609" s="187"/>
    </row>
    <row r="610" ht="13.65" customHeight="1">
      <c r="A610" s="178"/>
      <c r="B610" s="13"/>
      <c r="C610" s="144"/>
      <c r="D610" s="179"/>
      <c r="E610" s="180"/>
      <c r="F610" s="147"/>
      <c r="G610" s="13"/>
      <c r="H610" s="193"/>
      <c r="I610" s="13"/>
      <c r="J610" s="171"/>
      <c r="K610" s="13"/>
      <c r="L610" s="192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83"/>
      <c r="X610" s="184"/>
      <c r="Y610" s="185"/>
      <c r="Z610" s="185"/>
      <c r="AA610" s="185"/>
      <c r="AB610" s="185"/>
      <c r="AC610" s="185"/>
      <c r="AD610" s="185"/>
      <c r="AE610" s="186"/>
      <c r="AF610" s="187"/>
    </row>
    <row r="611" ht="13.65" customHeight="1">
      <c r="A611" s="178"/>
      <c r="B611" s="13"/>
      <c r="C611" s="144"/>
      <c r="D611" s="179"/>
      <c r="E611" s="180"/>
      <c r="F611" s="147"/>
      <c r="G611" s="13"/>
      <c r="H611" s="193"/>
      <c r="I611" s="13"/>
      <c r="J611" s="171"/>
      <c r="K611" s="13"/>
      <c r="L611" s="192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83"/>
      <c r="X611" s="184"/>
      <c r="Y611" s="185"/>
      <c r="Z611" s="185"/>
      <c r="AA611" s="185"/>
      <c r="AB611" s="185"/>
      <c r="AC611" s="185"/>
      <c r="AD611" s="185"/>
      <c r="AE611" s="186"/>
      <c r="AF611" s="187"/>
    </row>
    <row r="612" ht="13.65" customHeight="1">
      <c r="A612" s="178"/>
      <c r="B612" s="13"/>
      <c r="C612" s="144"/>
      <c r="D612" s="179"/>
      <c r="E612" s="180"/>
      <c r="F612" s="147"/>
      <c r="G612" s="13"/>
      <c r="H612" s="193"/>
      <c r="I612" s="13"/>
      <c r="J612" s="171"/>
      <c r="K612" s="13"/>
      <c r="L612" s="192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83"/>
      <c r="X612" s="184"/>
      <c r="Y612" s="185"/>
      <c r="Z612" s="185"/>
      <c r="AA612" s="185"/>
      <c r="AB612" s="185"/>
      <c r="AC612" s="185"/>
      <c r="AD612" s="185"/>
      <c r="AE612" s="186"/>
      <c r="AF612" s="187"/>
    </row>
    <row r="613" ht="13.65" customHeight="1">
      <c r="A613" s="178"/>
      <c r="B613" s="13"/>
      <c r="C613" s="144"/>
      <c r="D613" s="179"/>
      <c r="E613" s="180"/>
      <c r="F613" s="147"/>
      <c r="G613" s="13"/>
      <c r="H613" s="193"/>
      <c r="I613" s="13"/>
      <c r="J613" s="171"/>
      <c r="K613" s="13"/>
      <c r="L613" s="192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83"/>
      <c r="X613" s="184"/>
      <c r="Y613" s="185"/>
      <c r="Z613" s="185"/>
      <c r="AA613" s="185"/>
      <c r="AB613" s="185"/>
      <c r="AC613" s="185"/>
      <c r="AD613" s="185"/>
      <c r="AE613" s="186"/>
      <c r="AF613" s="187"/>
    </row>
    <row r="614" ht="13.65" customHeight="1">
      <c r="A614" s="178"/>
      <c r="B614" s="13"/>
      <c r="C614" s="144"/>
      <c r="D614" s="179"/>
      <c r="E614" s="180"/>
      <c r="F614" s="147"/>
      <c r="G614" s="13"/>
      <c r="H614" s="193"/>
      <c r="I614" s="13"/>
      <c r="J614" s="171"/>
      <c r="K614" s="13"/>
      <c r="L614" s="192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83"/>
      <c r="X614" s="184"/>
      <c r="Y614" s="185"/>
      <c r="Z614" s="185"/>
      <c r="AA614" s="185"/>
      <c r="AB614" s="185"/>
      <c r="AC614" s="185"/>
      <c r="AD614" s="185"/>
      <c r="AE614" s="186"/>
      <c r="AF614" s="187"/>
    </row>
    <row r="615" ht="13.65" customHeight="1">
      <c r="A615" s="178"/>
      <c r="B615" s="13"/>
      <c r="C615" s="144"/>
      <c r="D615" s="179"/>
      <c r="E615" s="180"/>
      <c r="F615" s="147"/>
      <c r="G615" s="13"/>
      <c r="H615" s="193"/>
      <c r="I615" s="13"/>
      <c r="J615" s="171"/>
      <c r="K615" s="13"/>
      <c r="L615" s="192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83"/>
      <c r="X615" s="184"/>
      <c r="Y615" s="185"/>
      <c r="Z615" s="185"/>
      <c r="AA615" s="185"/>
      <c r="AB615" s="185"/>
      <c r="AC615" s="185"/>
      <c r="AD615" s="185"/>
      <c r="AE615" s="186"/>
      <c r="AF615" s="187"/>
    </row>
    <row r="616" ht="13.65" customHeight="1">
      <c r="A616" s="178"/>
      <c r="B616" s="13"/>
      <c r="C616" s="144"/>
      <c r="D616" s="179"/>
      <c r="E616" s="180"/>
      <c r="F616" s="147"/>
      <c r="G616" s="13"/>
      <c r="H616" s="193"/>
      <c r="I616" s="13"/>
      <c r="J616" s="171"/>
      <c r="K616" s="13"/>
      <c r="L616" s="192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83"/>
      <c r="X616" s="184"/>
      <c r="Y616" s="185"/>
      <c r="Z616" s="185"/>
      <c r="AA616" s="185"/>
      <c r="AB616" s="185"/>
      <c r="AC616" s="185"/>
      <c r="AD616" s="185"/>
      <c r="AE616" s="186"/>
      <c r="AF616" s="187"/>
    </row>
    <row r="617" ht="13.65" customHeight="1">
      <c r="A617" s="178"/>
      <c r="B617" s="13"/>
      <c r="C617" s="144"/>
      <c r="D617" s="179"/>
      <c r="E617" s="180"/>
      <c r="F617" s="147"/>
      <c r="G617" s="13"/>
      <c r="H617" s="193"/>
      <c r="I617" s="13"/>
      <c r="J617" s="171"/>
      <c r="K617" s="13"/>
      <c r="L617" s="192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83"/>
      <c r="X617" s="184"/>
      <c r="Y617" s="185"/>
      <c r="Z617" s="185"/>
      <c r="AA617" s="185"/>
      <c r="AB617" s="185"/>
      <c r="AC617" s="185"/>
      <c r="AD617" s="185"/>
      <c r="AE617" s="186"/>
      <c r="AF617" s="187"/>
    </row>
    <row r="618" ht="13.65" customHeight="1">
      <c r="A618" s="178"/>
      <c r="B618" s="13"/>
      <c r="C618" s="144"/>
      <c r="D618" s="179"/>
      <c r="E618" s="180"/>
      <c r="F618" s="147"/>
      <c r="G618" s="13"/>
      <c r="H618" s="193"/>
      <c r="I618" s="13"/>
      <c r="J618" s="171"/>
      <c r="K618" s="13"/>
      <c r="L618" s="192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83"/>
      <c r="X618" s="184"/>
      <c r="Y618" s="185"/>
      <c r="Z618" s="185"/>
      <c r="AA618" s="185"/>
      <c r="AB618" s="185"/>
      <c r="AC618" s="185"/>
      <c r="AD618" s="185"/>
      <c r="AE618" s="186"/>
      <c r="AF618" s="187"/>
    </row>
    <row r="619" ht="13.65" customHeight="1">
      <c r="A619" s="178"/>
      <c r="B619" s="13"/>
      <c r="C619" s="144"/>
      <c r="D619" s="179"/>
      <c r="E619" s="180"/>
      <c r="F619" s="147"/>
      <c r="G619" s="13"/>
      <c r="H619" s="193"/>
      <c r="I619" s="13"/>
      <c r="J619" s="171"/>
      <c r="K619" s="13"/>
      <c r="L619" s="192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83"/>
      <c r="X619" s="184"/>
      <c r="Y619" s="185"/>
      <c r="Z619" s="185"/>
      <c r="AA619" s="185"/>
      <c r="AB619" s="185"/>
      <c r="AC619" s="185"/>
      <c r="AD619" s="185"/>
      <c r="AE619" s="186"/>
      <c r="AF619" s="187"/>
    </row>
    <row r="620" ht="13.65" customHeight="1">
      <c r="A620" s="178"/>
      <c r="B620" s="13"/>
      <c r="C620" s="144"/>
      <c r="D620" s="179"/>
      <c r="E620" s="180"/>
      <c r="F620" s="147"/>
      <c r="G620" s="13"/>
      <c r="H620" s="193"/>
      <c r="I620" s="13"/>
      <c r="J620" s="171"/>
      <c r="K620" s="13"/>
      <c r="L620" s="192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83"/>
      <c r="X620" s="184"/>
      <c r="Y620" s="185"/>
      <c r="Z620" s="185"/>
      <c r="AA620" s="185"/>
      <c r="AB620" s="185"/>
      <c r="AC620" s="185"/>
      <c r="AD620" s="185"/>
      <c r="AE620" s="186"/>
      <c r="AF620" s="187"/>
    </row>
    <row r="621" ht="13.65" customHeight="1">
      <c r="A621" s="178"/>
      <c r="B621" s="13"/>
      <c r="C621" s="144"/>
      <c r="D621" s="179"/>
      <c r="E621" s="180"/>
      <c r="F621" s="147"/>
      <c r="G621" s="13"/>
      <c r="H621" s="193"/>
      <c r="I621" s="13"/>
      <c r="J621" s="171"/>
      <c r="K621" s="13"/>
      <c r="L621" s="192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83"/>
      <c r="X621" s="184"/>
      <c r="Y621" s="185"/>
      <c r="Z621" s="185"/>
      <c r="AA621" s="185"/>
      <c r="AB621" s="185"/>
      <c r="AC621" s="185"/>
      <c r="AD621" s="185"/>
      <c r="AE621" s="186"/>
      <c r="AF621" s="187"/>
    </row>
    <row r="622" ht="13.65" customHeight="1">
      <c r="A622" s="178"/>
      <c r="B622" s="13"/>
      <c r="C622" s="144"/>
      <c r="D622" s="179"/>
      <c r="E622" s="180"/>
      <c r="F622" s="147"/>
      <c r="G622" s="13"/>
      <c r="H622" s="193"/>
      <c r="I622" s="13"/>
      <c r="J622" s="171"/>
      <c r="K622" s="13"/>
      <c r="L622" s="192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83"/>
      <c r="X622" s="184"/>
      <c r="Y622" s="185"/>
      <c r="Z622" s="185"/>
      <c r="AA622" s="185"/>
      <c r="AB622" s="185"/>
      <c r="AC622" s="185"/>
      <c r="AD622" s="185"/>
      <c r="AE622" s="186"/>
      <c r="AF622" s="187"/>
    </row>
    <row r="623" ht="13.65" customHeight="1">
      <c r="A623" s="178"/>
      <c r="B623" s="13"/>
      <c r="C623" s="144"/>
      <c r="D623" s="179"/>
      <c r="E623" s="180"/>
      <c r="F623" s="147"/>
      <c r="G623" s="13"/>
      <c r="H623" s="193"/>
      <c r="I623" s="13"/>
      <c r="J623" s="171"/>
      <c r="K623" s="13"/>
      <c r="L623" s="192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83"/>
      <c r="X623" s="184"/>
      <c r="Y623" s="185"/>
      <c r="Z623" s="185"/>
      <c r="AA623" s="185"/>
      <c r="AB623" s="185"/>
      <c r="AC623" s="185"/>
      <c r="AD623" s="185"/>
      <c r="AE623" s="186"/>
      <c r="AF623" s="187"/>
    </row>
    <row r="624" ht="13.65" customHeight="1">
      <c r="A624" s="178"/>
      <c r="B624" s="13"/>
      <c r="C624" s="144"/>
      <c r="D624" s="179"/>
      <c r="E624" s="180"/>
      <c r="F624" s="147"/>
      <c r="G624" s="13"/>
      <c r="H624" s="193"/>
      <c r="I624" s="13"/>
      <c r="J624" s="171"/>
      <c r="K624" s="13"/>
      <c r="L624" s="192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83"/>
      <c r="X624" s="184"/>
      <c r="Y624" s="185"/>
      <c r="Z624" s="185"/>
      <c r="AA624" s="185"/>
      <c r="AB624" s="185"/>
      <c r="AC624" s="185"/>
      <c r="AD624" s="185"/>
      <c r="AE624" s="186"/>
      <c r="AF624" s="187"/>
    </row>
    <row r="625" ht="13.65" customHeight="1">
      <c r="A625" s="178"/>
      <c r="B625" s="13"/>
      <c r="C625" s="144"/>
      <c r="D625" s="179"/>
      <c r="E625" s="180"/>
      <c r="F625" s="147"/>
      <c r="G625" s="13"/>
      <c r="H625" s="193"/>
      <c r="I625" s="13"/>
      <c r="J625" s="171"/>
      <c r="K625" s="13"/>
      <c r="L625" s="192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83"/>
      <c r="X625" s="184"/>
      <c r="Y625" s="185"/>
      <c r="Z625" s="185"/>
      <c r="AA625" s="185"/>
      <c r="AB625" s="185"/>
      <c r="AC625" s="185"/>
      <c r="AD625" s="185"/>
      <c r="AE625" s="186"/>
      <c r="AF625" s="187"/>
    </row>
    <row r="626" ht="13.65" customHeight="1">
      <c r="A626" s="178"/>
      <c r="B626" s="13"/>
      <c r="C626" s="144"/>
      <c r="D626" s="179"/>
      <c r="E626" s="180"/>
      <c r="F626" s="147"/>
      <c r="G626" s="13"/>
      <c r="H626" s="193"/>
      <c r="I626" s="13"/>
      <c r="J626" s="171"/>
      <c r="K626" s="13"/>
      <c r="L626" s="192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83"/>
      <c r="X626" s="184"/>
      <c r="Y626" s="185"/>
      <c r="Z626" s="185"/>
      <c r="AA626" s="185"/>
      <c r="AB626" s="185"/>
      <c r="AC626" s="185"/>
      <c r="AD626" s="185"/>
      <c r="AE626" s="186"/>
      <c r="AF626" s="187"/>
    </row>
    <row r="627" ht="13.65" customHeight="1">
      <c r="A627" s="178"/>
      <c r="B627" s="13"/>
      <c r="C627" s="144"/>
      <c r="D627" s="179"/>
      <c r="E627" s="180"/>
      <c r="F627" s="147"/>
      <c r="G627" s="13"/>
      <c r="H627" s="193"/>
      <c r="I627" s="13"/>
      <c r="J627" s="171"/>
      <c r="K627" s="13"/>
      <c r="L627" s="192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83"/>
      <c r="X627" s="184"/>
      <c r="Y627" s="185"/>
      <c r="Z627" s="185"/>
      <c r="AA627" s="185"/>
      <c r="AB627" s="185"/>
      <c r="AC627" s="185"/>
      <c r="AD627" s="185"/>
      <c r="AE627" s="186"/>
      <c r="AF627" s="187"/>
    </row>
    <row r="628" ht="13.65" customHeight="1">
      <c r="A628" s="178"/>
      <c r="B628" s="13"/>
      <c r="C628" s="144"/>
      <c r="D628" s="179"/>
      <c r="E628" s="180"/>
      <c r="F628" s="147"/>
      <c r="G628" s="13"/>
      <c r="H628" s="193"/>
      <c r="I628" s="13"/>
      <c r="J628" s="171"/>
      <c r="K628" s="13"/>
      <c r="L628" s="192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83"/>
      <c r="X628" s="184"/>
      <c r="Y628" s="185"/>
      <c r="Z628" s="185"/>
      <c r="AA628" s="185"/>
      <c r="AB628" s="185"/>
      <c r="AC628" s="185"/>
      <c r="AD628" s="185"/>
      <c r="AE628" s="186"/>
      <c r="AF628" s="187"/>
    </row>
    <row r="629" ht="13.65" customHeight="1">
      <c r="A629" s="178"/>
      <c r="B629" s="13"/>
      <c r="C629" s="144"/>
      <c r="D629" s="179"/>
      <c r="E629" s="180"/>
      <c r="F629" s="147"/>
      <c r="G629" s="13"/>
      <c r="H629" s="193"/>
      <c r="I629" s="13"/>
      <c r="J629" s="171"/>
      <c r="K629" s="13"/>
      <c r="L629" s="192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83"/>
      <c r="X629" s="184"/>
      <c r="Y629" s="185"/>
      <c r="Z629" s="185"/>
      <c r="AA629" s="185"/>
      <c r="AB629" s="185"/>
      <c r="AC629" s="185"/>
      <c r="AD629" s="185"/>
      <c r="AE629" s="186"/>
      <c r="AF629" s="187"/>
    </row>
    <row r="630" ht="13.65" customHeight="1">
      <c r="A630" s="178"/>
      <c r="B630" s="13"/>
      <c r="C630" s="144"/>
      <c r="D630" s="179"/>
      <c r="E630" s="180"/>
      <c r="F630" s="147"/>
      <c r="G630" s="13"/>
      <c r="H630" s="193"/>
      <c r="I630" s="13"/>
      <c r="J630" s="171"/>
      <c r="K630" s="13"/>
      <c r="L630" s="192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83"/>
      <c r="X630" s="184"/>
      <c r="Y630" s="185"/>
      <c r="Z630" s="185"/>
      <c r="AA630" s="185"/>
      <c r="AB630" s="185"/>
      <c r="AC630" s="185"/>
      <c r="AD630" s="185"/>
      <c r="AE630" s="186"/>
      <c r="AF630" s="187"/>
    </row>
    <row r="631" ht="13.65" customHeight="1">
      <c r="A631" s="178"/>
      <c r="B631" s="13"/>
      <c r="C631" s="144"/>
      <c r="D631" s="179"/>
      <c r="E631" s="180"/>
      <c r="F631" s="147"/>
      <c r="G631" s="13"/>
      <c r="H631" s="193"/>
      <c r="I631" s="13"/>
      <c r="J631" s="171"/>
      <c r="K631" s="13"/>
      <c r="L631" s="192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83"/>
      <c r="X631" s="184"/>
      <c r="Y631" s="185"/>
      <c r="Z631" s="185"/>
      <c r="AA631" s="185"/>
      <c r="AB631" s="185"/>
      <c r="AC631" s="185"/>
      <c r="AD631" s="185"/>
      <c r="AE631" s="186"/>
      <c r="AF631" s="187"/>
    </row>
    <row r="632" ht="13.65" customHeight="1">
      <c r="A632" s="178"/>
      <c r="B632" s="13"/>
      <c r="C632" s="144"/>
      <c r="D632" s="179"/>
      <c r="E632" s="180"/>
      <c r="F632" s="147"/>
      <c r="G632" s="13"/>
      <c r="H632" s="193"/>
      <c r="I632" s="13"/>
      <c r="J632" s="171"/>
      <c r="K632" s="13"/>
      <c r="L632" s="192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83"/>
      <c r="X632" s="184"/>
      <c r="Y632" s="185"/>
      <c r="Z632" s="185"/>
      <c r="AA632" s="185"/>
      <c r="AB632" s="185"/>
      <c r="AC632" s="185"/>
      <c r="AD632" s="185"/>
      <c r="AE632" s="186"/>
      <c r="AF632" s="187"/>
    </row>
    <row r="633" ht="13.65" customHeight="1">
      <c r="A633" s="178"/>
      <c r="B633" s="13"/>
      <c r="C633" s="144"/>
      <c r="D633" s="179"/>
      <c r="E633" s="180"/>
      <c r="F633" s="147"/>
      <c r="G633" s="13"/>
      <c r="H633" s="193"/>
      <c r="I633" s="13"/>
      <c r="J633" s="171"/>
      <c r="K633" s="13"/>
      <c r="L633" s="192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83"/>
      <c r="X633" s="184"/>
      <c r="Y633" s="185"/>
      <c r="Z633" s="185"/>
      <c r="AA633" s="185"/>
      <c r="AB633" s="185"/>
      <c r="AC633" s="185"/>
      <c r="AD633" s="185"/>
      <c r="AE633" s="186"/>
      <c r="AF633" s="187"/>
    </row>
    <row r="634" ht="13.65" customHeight="1">
      <c r="A634" s="178"/>
      <c r="B634" s="13"/>
      <c r="C634" s="144"/>
      <c r="D634" s="179"/>
      <c r="E634" s="180"/>
      <c r="F634" s="147"/>
      <c r="G634" s="13"/>
      <c r="H634" s="193"/>
      <c r="I634" s="13"/>
      <c r="J634" s="171"/>
      <c r="K634" s="13"/>
      <c r="L634" s="192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83"/>
      <c r="X634" s="184"/>
      <c r="Y634" s="185"/>
      <c r="Z634" s="185"/>
      <c r="AA634" s="185"/>
      <c r="AB634" s="185"/>
      <c r="AC634" s="185"/>
      <c r="AD634" s="185"/>
      <c r="AE634" s="186"/>
      <c r="AF634" s="187"/>
    </row>
    <row r="635" ht="13.65" customHeight="1">
      <c r="A635" s="178"/>
      <c r="B635" s="13"/>
      <c r="C635" s="144"/>
      <c r="D635" s="179"/>
      <c r="E635" s="180"/>
      <c r="F635" s="147"/>
      <c r="G635" s="13"/>
      <c r="H635" s="193"/>
      <c r="I635" s="13"/>
      <c r="J635" s="171"/>
      <c r="K635" s="13"/>
      <c r="L635" s="192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83"/>
      <c r="X635" s="184"/>
      <c r="Y635" s="185"/>
      <c r="Z635" s="185"/>
      <c r="AA635" s="185"/>
      <c r="AB635" s="185"/>
      <c r="AC635" s="185"/>
      <c r="AD635" s="185"/>
      <c r="AE635" s="186"/>
      <c r="AF635" s="187"/>
    </row>
    <row r="636" ht="13.65" customHeight="1">
      <c r="A636" s="178"/>
      <c r="B636" s="13"/>
      <c r="C636" s="144"/>
      <c r="D636" s="179"/>
      <c r="E636" s="180"/>
      <c r="F636" s="147"/>
      <c r="G636" s="13"/>
      <c r="H636" s="193"/>
      <c r="I636" s="13"/>
      <c r="J636" s="171"/>
      <c r="K636" s="13"/>
      <c r="L636" s="192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83"/>
      <c r="X636" s="184"/>
      <c r="Y636" s="185"/>
      <c r="Z636" s="185"/>
      <c r="AA636" s="185"/>
      <c r="AB636" s="185"/>
      <c r="AC636" s="185"/>
      <c r="AD636" s="185"/>
      <c r="AE636" s="186"/>
      <c r="AF636" s="187"/>
    </row>
    <row r="637" ht="13.65" customHeight="1">
      <c r="A637" s="178"/>
      <c r="B637" s="13"/>
      <c r="C637" s="144"/>
      <c r="D637" s="179"/>
      <c r="E637" s="180"/>
      <c r="F637" s="147"/>
      <c r="G637" s="13"/>
      <c r="H637" s="193"/>
      <c r="I637" s="13"/>
      <c r="J637" s="171"/>
      <c r="K637" s="13"/>
      <c r="L637" s="192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83"/>
      <c r="X637" s="184"/>
      <c r="Y637" s="185"/>
      <c r="Z637" s="185"/>
      <c r="AA637" s="185"/>
      <c r="AB637" s="185"/>
      <c r="AC637" s="185"/>
      <c r="AD637" s="185"/>
      <c r="AE637" s="186"/>
      <c r="AF637" s="187"/>
    </row>
    <row r="638" ht="13.65" customHeight="1">
      <c r="A638" s="178"/>
      <c r="B638" s="13"/>
      <c r="C638" s="144"/>
      <c r="D638" s="179"/>
      <c r="E638" s="180"/>
      <c r="F638" s="147"/>
      <c r="G638" s="13"/>
      <c r="H638" s="193"/>
      <c r="I638" s="13"/>
      <c r="J638" s="171"/>
      <c r="K638" s="13"/>
      <c r="L638" s="192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83"/>
      <c r="X638" s="184"/>
      <c r="Y638" s="185"/>
      <c r="Z638" s="185"/>
      <c r="AA638" s="185"/>
      <c r="AB638" s="185"/>
      <c r="AC638" s="185"/>
      <c r="AD638" s="185"/>
      <c r="AE638" s="186"/>
      <c r="AF638" s="187"/>
    </row>
    <row r="639" ht="13.65" customHeight="1">
      <c r="A639" s="178"/>
      <c r="B639" s="13"/>
      <c r="C639" s="144"/>
      <c r="D639" s="179"/>
      <c r="E639" s="180"/>
      <c r="F639" s="147"/>
      <c r="G639" s="13"/>
      <c r="H639" s="193"/>
      <c r="I639" s="13"/>
      <c r="J639" s="171"/>
      <c r="K639" s="13"/>
      <c r="L639" s="192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83"/>
      <c r="X639" s="184"/>
      <c r="Y639" s="185"/>
      <c r="Z639" s="185"/>
      <c r="AA639" s="185"/>
      <c r="AB639" s="185"/>
      <c r="AC639" s="185"/>
      <c r="AD639" s="185"/>
      <c r="AE639" s="186"/>
      <c r="AF639" s="187"/>
    </row>
    <row r="640" ht="13.65" customHeight="1">
      <c r="A640" s="178"/>
      <c r="B640" s="13"/>
      <c r="C640" s="144"/>
      <c r="D640" s="179"/>
      <c r="E640" s="180"/>
      <c r="F640" s="147"/>
      <c r="G640" s="13"/>
      <c r="H640" s="193"/>
      <c r="I640" s="13"/>
      <c r="J640" s="171"/>
      <c r="K640" s="13"/>
      <c r="L640" s="192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83"/>
      <c r="X640" s="184"/>
      <c r="Y640" s="185"/>
      <c r="Z640" s="185"/>
      <c r="AA640" s="185"/>
      <c r="AB640" s="185"/>
      <c r="AC640" s="185"/>
      <c r="AD640" s="185"/>
      <c r="AE640" s="186"/>
      <c r="AF640" s="187"/>
    </row>
    <row r="641" ht="13.65" customHeight="1">
      <c r="A641" s="178"/>
      <c r="B641" s="13"/>
      <c r="C641" s="144"/>
      <c r="D641" s="179"/>
      <c r="E641" s="180"/>
      <c r="F641" s="147"/>
      <c r="G641" s="13"/>
      <c r="H641" s="193"/>
      <c r="I641" s="13"/>
      <c r="J641" s="171"/>
      <c r="K641" s="13"/>
      <c r="L641" s="192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83"/>
      <c r="X641" s="184"/>
      <c r="Y641" s="185"/>
      <c r="Z641" s="185"/>
      <c r="AA641" s="185"/>
      <c r="AB641" s="185"/>
      <c r="AC641" s="185"/>
      <c r="AD641" s="185"/>
      <c r="AE641" s="186"/>
      <c r="AF641" s="187"/>
    </row>
    <row r="642" ht="13.65" customHeight="1">
      <c r="A642" s="178"/>
      <c r="B642" s="13"/>
      <c r="C642" s="144"/>
      <c r="D642" s="179"/>
      <c r="E642" s="180"/>
      <c r="F642" s="147"/>
      <c r="G642" s="13"/>
      <c r="H642" s="193"/>
      <c r="I642" s="13"/>
      <c r="J642" s="171"/>
      <c r="K642" s="13"/>
      <c r="L642" s="192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83"/>
      <c r="X642" s="184"/>
      <c r="Y642" s="185"/>
      <c r="Z642" s="185"/>
      <c r="AA642" s="185"/>
      <c r="AB642" s="185"/>
      <c r="AC642" s="185"/>
      <c r="AD642" s="185"/>
      <c r="AE642" s="186"/>
      <c r="AF642" s="187"/>
    </row>
    <row r="643" ht="13.65" customHeight="1">
      <c r="A643" s="178"/>
      <c r="B643" s="13"/>
      <c r="C643" s="144"/>
      <c r="D643" s="179"/>
      <c r="E643" s="180"/>
      <c r="F643" s="147"/>
      <c r="G643" s="13"/>
      <c r="H643" s="193"/>
      <c r="I643" s="13"/>
      <c r="J643" s="171"/>
      <c r="K643" s="13"/>
      <c r="L643" s="192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83"/>
      <c r="X643" s="184"/>
      <c r="Y643" s="185"/>
      <c r="Z643" s="185"/>
      <c r="AA643" s="185"/>
      <c r="AB643" s="185"/>
      <c r="AC643" s="185"/>
      <c r="AD643" s="185"/>
      <c r="AE643" s="186"/>
      <c r="AF643" s="187"/>
    </row>
    <row r="644" ht="13.65" customHeight="1">
      <c r="A644" s="178"/>
      <c r="B644" s="13"/>
      <c r="C644" s="144"/>
      <c r="D644" s="179"/>
      <c r="E644" s="180"/>
      <c r="F644" s="147"/>
      <c r="G644" s="13"/>
      <c r="H644" s="193"/>
      <c r="I644" s="13"/>
      <c r="J644" s="171"/>
      <c r="K644" s="13"/>
      <c r="L644" s="192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83"/>
      <c r="X644" s="184"/>
      <c r="Y644" s="185"/>
      <c r="Z644" s="185"/>
      <c r="AA644" s="185"/>
      <c r="AB644" s="185"/>
      <c r="AC644" s="185"/>
      <c r="AD644" s="185"/>
      <c r="AE644" s="186"/>
      <c r="AF644" s="187"/>
    </row>
    <row r="645" ht="13.65" customHeight="1">
      <c r="A645" s="178"/>
      <c r="B645" s="13"/>
      <c r="C645" s="144"/>
      <c r="D645" s="179"/>
      <c r="E645" s="180"/>
      <c r="F645" s="147"/>
      <c r="G645" s="13"/>
      <c r="H645" s="193"/>
      <c r="I645" s="13"/>
      <c r="J645" s="171"/>
      <c r="K645" s="13"/>
      <c r="L645" s="192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83"/>
      <c r="X645" s="184"/>
      <c r="Y645" s="185"/>
      <c r="Z645" s="185"/>
      <c r="AA645" s="185"/>
      <c r="AB645" s="185"/>
      <c r="AC645" s="185"/>
      <c r="AD645" s="185"/>
      <c r="AE645" s="186"/>
      <c r="AF645" s="187"/>
    </row>
    <row r="646" ht="13.65" customHeight="1">
      <c r="A646" s="178"/>
      <c r="B646" s="13"/>
      <c r="C646" s="144"/>
      <c r="D646" s="179"/>
      <c r="E646" s="180"/>
      <c r="F646" s="147"/>
      <c r="G646" s="13"/>
      <c r="H646" s="193"/>
      <c r="I646" s="13"/>
      <c r="J646" s="171"/>
      <c r="K646" s="13"/>
      <c r="L646" s="192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83"/>
      <c r="X646" s="184"/>
      <c r="Y646" s="185"/>
      <c r="Z646" s="185"/>
      <c r="AA646" s="185"/>
      <c r="AB646" s="185"/>
      <c r="AC646" s="185"/>
      <c r="AD646" s="185"/>
      <c r="AE646" s="186"/>
      <c r="AF646" s="187"/>
    </row>
    <row r="647" ht="13.65" customHeight="1">
      <c r="A647" s="178"/>
      <c r="B647" s="13"/>
      <c r="C647" s="144"/>
      <c r="D647" s="179"/>
      <c r="E647" s="180"/>
      <c r="F647" s="147"/>
      <c r="G647" s="13"/>
      <c r="H647" s="193"/>
      <c r="I647" s="13"/>
      <c r="J647" s="171"/>
      <c r="K647" s="13"/>
      <c r="L647" s="192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83"/>
      <c r="X647" s="184"/>
      <c r="Y647" s="185"/>
      <c r="Z647" s="185"/>
      <c r="AA647" s="185"/>
      <c r="AB647" s="185"/>
      <c r="AC647" s="185"/>
      <c r="AD647" s="185"/>
      <c r="AE647" s="186"/>
      <c r="AF647" s="187"/>
    </row>
    <row r="648" ht="13.65" customHeight="1">
      <c r="A648" s="178"/>
      <c r="B648" s="13"/>
      <c r="C648" s="144"/>
      <c r="D648" s="179"/>
      <c r="E648" s="180"/>
      <c r="F648" s="147"/>
      <c r="G648" s="13"/>
      <c r="H648" s="193"/>
      <c r="I648" s="13"/>
      <c r="J648" s="171"/>
      <c r="K648" s="13"/>
      <c r="L648" s="192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83"/>
      <c r="X648" s="184"/>
      <c r="Y648" s="185"/>
      <c r="Z648" s="185"/>
      <c r="AA648" s="185"/>
      <c r="AB648" s="185"/>
      <c r="AC648" s="185"/>
      <c r="AD648" s="185"/>
      <c r="AE648" s="186"/>
      <c r="AF648" s="187"/>
    </row>
    <row r="649" ht="13.65" customHeight="1">
      <c r="A649" s="178"/>
      <c r="B649" s="13"/>
      <c r="C649" s="144"/>
      <c r="D649" s="179"/>
      <c r="E649" s="180"/>
      <c r="F649" s="147"/>
      <c r="G649" s="13"/>
      <c r="H649" s="193"/>
      <c r="I649" s="13"/>
      <c r="J649" s="171"/>
      <c r="K649" s="13"/>
      <c r="L649" s="192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83"/>
      <c r="X649" s="184"/>
      <c r="Y649" s="185"/>
      <c r="Z649" s="185"/>
      <c r="AA649" s="185"/>
      <c r="AB649" s="185"/>
      <c r="AC649" s="185"/>
      <c r="AD649" s="185"/>
      <c r="AE649" s="186"/>
      <c r="AF649" s="187"/>
    </row>
    <row r="650" ht="13.65" customHeight="1">
      <c r="A650" s="178"/>
      <c r="B650" s="13"/>
      <c r="C650" s="144"/>
      <c r="D650" s="179"/>
      <c r="E650" s="180"/>
      <c r="F650" s="147"/>
      <c r="G650" s="13"/>
      <c r="H650" s="193"/>
      <c r="I650" s="13"/>
      <c r="J650" s="171"/>
      <c r="K650" s="13"/>
      <c r="L650" s="192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83"/>
      <c r="X650" s="184"/>
      <c r="Y650" s="185"/>
      <c r="Z650" s="185"/>
      <c r="AA650" s="185"/>
      <c r="AB650" s="185"/>
      <c r="AC650" s="185"/>
      <c r="AD650" s="185"/>
      <c r="AE650" s="186"/>
      <c r="AF650" s="187"/>
    </row>
    <row r="651" ht="13.65" customHeight="1">
      <c r="A651" s="178"/>
      <c r="B651" s="13"/>
      <c r="C651" s="144"/>
      <c r="D651" s="179"/>
      <c r="E651" s="180"/>
      <c r="F651" s="147"/>
      <c r="G651" s="13"/>
      <c r="H651" s="193"/>
      <c r="I651" s="13"/>
      <c r="J651" s="171"/>
      <c r="K651" s="13"/>
      <c r="L651" s="192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83"/>
      <c r="X651" s="184"/>
      <c r="Y651" s="185"/>
      <c r="Z651" s="185"/>
      <c r="AA651" s="185"/>
      <c r="AB651" s="185"/>
      <c r="AC651" s="185"/>
      <c r="AD651" s="185"/>
      <c r="AE651" s="186"/>
      <c r="AF651" s="187"/>
    </row>
    <row r="652" ht="13.65" customHeight="1">
      <c r="A652" s="178"/>
      <c r="B652" s="13"/>
      <c r="C652" s="144"/>
      <c r="D652" s="179"/>
      <c r="E652" s="180"/>
      <c r="F652" s="147"/>
      <c r="G652" s="13"/>
      <c r="H652" s="193"/>
      <c r="I652" s="13"/>
      <c r="J652" s="171"/>
      <c r="K652" s="13"/>
      <c r="L652" s="192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83"/>
      <c r="X652" s="184"/>
      <c r="Y652" s="185"/>
      <c r="Z652" s="185"/>
      <c r="AA652" s="185"/>
      <c r="AB652" s="185"/>
      <c r="AC652" s="185"/>
      <c r="AD652" s="185"/>
      <c r="AE652" s="186"/>
      <c r="AF652" s="187"/>
    </row>
    <row r="653" ht="13.65" customHeight="1">
      <c r="A653" s="178"/>
      <c r="B653" s="13"/>
      <c r="C653" s="144"/>
      <c r="D653" s="179"/>
      <c r="E653" s="180"/>
      <c r="F653" s="147"/>
      <c r="G653" s="13"/>
      <c r="H653" s="193"/>
      <c r="I653" s="13"/>
      <c r="J653" s="171"/>
      <c r="K653" s="13"/>
      <c r="L653" s="192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83"/>
      <c r="X653" s="184"/>
      <c r="Y653" s="185"/>
      <c r="Z653" s="185"/>
      <c r="AA653" s="185"/>
      <c r="AB653" s="185"/>
      <c r="AC653" s="185"/>
      <c r="AD653" s="185"/>
      <c r="AE653" s="186"/>
      <c r="AF653" s="187"/>
    </row>
    <row r="654" ht="13.65" customHeight="1">
      <c r="A654" s="178"/>
      <c r="B654" s="13"/>
      <c r="C654" s="144"/>
      <c r="D654" s="179"/>
      <c r="E654" s="180"/>
      <c r="F654" s="147"/>
      <c r="G654" s="13"/>
      <c r="H654" s="193"/>
      <c r="I654" s="13"/>
      <c r="J654" s="171"/>
      <c r="K654" s="13"/>
      <c r="L654" s="192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83"/>
      <c r="X654" s="184"/>
      <c r="Y654" s="185"/>
      <c r="Z654" s="185"/>
      <c r="AA654" s="185"/>
      <c r="AB654" s="185"/>
      <c r="AC654" s="185"/>
      <c r="AD654" s="185"/>
      <c r="AE654" s="186"/>
      <c r="AF654" s="187"/>
    </row>
    <row r="655" ht="13.65" customHeight="1">
      <c r="A655" s="178"/>
      <c r="B655" s="13"/>
      <c r="C655" s="144"/>
      <c r="D655" s="179"/>
      <c r="E655" s="180"/>
      <c r="F655" s="147"/>
      <c r="G655" s="13"/>
      <c r="H655" s="193"/>
      <c r="I655" s="13"/>
      <c r="J655" s="171"/>
      <c r="K655" s="13"/>
      <c r="L655" s="192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83"/>
      <c r="X655" s="184"/>
      <c r="Y655" s="185"/>
      <c r="Z655" s="185"/>
      <c r="AA655" s="185"/>
      <c r="AB655" s="185"/>
      <c r="AC655" s="185"/>
      <c r="AD655" s="185"/>
      <c r="AE655" s="186"/>
      <c r="AF655" s="187"/>
    </row>
    <row r="656" ht="13.65" customHeight="1">
      <c r="A656" s="178"/>
      <c r="B656" s="13"/>
      <c r="C656" s="144"/>
      <c r="D656" s="179"/>
      <c r="E656" s="180"/>
      <c r="F656" s="147"/>
      <c r="G656" s="13"/>
      <c r="H656" s="193"/>
      <c r="I656" s="13"/>
      <c r="J656" s="171"/>
      <c r="K656" s="13"/>
      <c r="L656" s="192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83"/>
      <c r="X656" s="184"/>
      <c r="Y656" s="185"/>
      <c r="Z656" s="185"/>
      <c r="AA656" s="185"/>
      <c r="AB656" s="185"/>
      <c r="AC656" s="185"/>
      <c r="AD656" s="185"/>
      <c r="AE656" s="186"/>
      <c r="AF656" s="187"/>
    </row>
    <row r="657" ht="13.65" customHeight="1">
      <c r="A657" s="178"/>
      <c r="B657" s="13"/>
      <c r="C657" s="144"/>
      <c r="D657" s="179"/>
      <c r="E657" s="180"/>
      <c r="F657" s="147"/>
      <c r="G657" s="13"/>
      <c r="H657" s="193"/>
      <c r="I657" s="13"/>
      <c r="J657" s="171"/>
      <c r="K657" s="13"/>
      <c r="L657" s="192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83"/>
      <c r="X657" s="184"/>
      <c r="Y657" s="185"/>
      <c r="Z657" s="185"/>
      <c r="AA657" s="185"/>
      <c r="AB657" s="185"/>
      <c r="AC657" s="185"/>
      <c r="AD657" s="185"/>
      <c r="AE657" s="186"/>
      <c r="AF657" s="187"/>
    </row>
    <row r="658" ht="13.65" customHeight="1">
      <c r="A658" s="178"/>
      <c r="B658" s="13"/>
      <c r="C658" s="144"/>
      <c r="D658" s="179"/>
      <c r="E658" s="180"/>
      <c r="F658" s="147"/>
      <c r="G658" s="13"/>
      <c r="H658" s="193"/>
      <c r="I658" s="13"/>
      <c r="J658" s="171"/>
      <c r="K658" s="13"/>
      <c r="L658" s="192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83"/>
      <c r="X658" s="184"/>
      <c r="Y658" s="185"/>
      <c r="Z658" s="185"/>
      <c r="AA658" s="185"/>
      <c r="AB658" s="185"/>
      <c r="AC658" s="185"/>
      <c r="AD658" s="185"/>
      <c r="AE658" s="186"/>
      <c r="AF658" s="187"/>
    </row>
    <row r="659" ht="13.65" customHeight="1">
      <c r="A659" s="178"/>
      <c r="B659" s="13"/>
      <c r="C659" s="144"/>
      <c r="D659" s="179"/>
      <c r="E659" s="180"/>
      <c r="F659" s="147"/>
      <c r="G659" s="13"/>
      <c r="H659" s="193"/>
      <c r="I659" s="13"/>
      <c r="J659" s="171"/>
      <c r="K659" s="13"/>
      <c r="L659" s="192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83"/>
      <c r="X659" s="184"/>
      <c r="Y659" s="185"/>
      <c r="Z659" s="185"/>
      <c r="AA659" s="185"/>
      <c r="AB659" s="185"/>
      <c r="AC659" s="185"/>
      <c r="AD659" s="185"/>
      <c r="AE659" s="186"/>
      <c r="AF659" s="187"/>
    </row>
    <row r="660" ht="13.65" customHeight="1">
      <c r="A660" s="178"/>
      <c r="B660" s="13"/>
      <c r="C660" s="144"/>
      <c r="D660" s="179"/>
      <c r="E660" s="180"/>
      <c r="F660" s="147"/>
      <c r="G660" s="13"/>
      <c r="H660" s="193"/>
      <c r="I660" s="13"/>
      <c r="J660" s="171"/>
      <c r="K660" s="13"/>
      <c r="L660" s="192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83"/>
      <c r="X660" s="184"/>
      <c r="Y660" s="185"/>
      <c r="Z660" s="185"/>
      <c r="AA660" s="185"/>
      <c r="AB660" s="185"/>
      <c r="AC660" s="185"/>
      <c r="AD660" s="185"/>
      <c r="AE660" s="186"/>
      <c r="AF660" s="187"/>
    </row>
    <row r="661" ht="13.65" customHeight="1">
      <c r="A661" s="178"/>
      <c r="B661" s="13"/>
      <c r="C661" s="144"/>
      <c r="D661" s="179"/>
      <c r="E661" s="180"/>
      <c r="F661" s="147"/>
      <c r="G661" s="13"/>
      <c r="H661" s="193"/>
      <c r="I661" s="13"/>
      <c r="J661" s="171"/>
      <c r="K661" s="13"/>
      <c r="L661" s="192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83"/>
      <c r="X661" s="184"/>
      <c r="Y661" s="185"/>
      <c r="Z661" s="185"/>
      <c r="AA661" s="185"/>
      <c r="AB661" s="185"/>
      <c r="AC661" s="185"/>
      <c r="AD661" s="185"/>
      <c r="AE661" s="186"/>
      <c r="AF661" s="187"/>
    </row>
    <row r="662" ht="13.65" customHeight="1">
      <c r="A662" s="178"/>
      <c r="B662" s="13"/>
      <c r="C662" s="144"/>
      <c r="D662" s="179"/>
      <c r="E662" s="180"/>
      <c r="F662" s="147"/>
      <c r="G662" s="13"/>
      <c r="H662" s="193"/>
      <c r="I662" s="13"/>
      <c r="J662" s="171"/>
      <c r="K662" s="13"/>
      <c r="L662" s="192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83"/>
      <c r="X662" s="184"/>
      <c r="Y662" s="185"/>
      <c r="Z662" s="185"/>
      <c r="AA662" s="185"/>
      <c r="AB662" s="185"/>
      <c r="AC662" s="185"/>
      <c r="AD662" s="185"/>
      <c r="AE662" s="186"/>
      <c r="AF662" s="187"/>
    </row>
    <row r="663" ht="13.65" customHeight="1">
      <c r="A663" s="178"/>
      <c r="B663" s="13"/>
      <c r="C663" s="144"/>
      <c r="D663" s="179"/>
      <c r="E663" s="180"/>
      <c r="F663" s="147"/>
      <c r="G663" s="13"/>
      <c r="H663" s="193"/>
      <c r="I663" s="13"/>
      <c r="J663" s="171"/>
      <c r="K663" s="13"/>
      <c r="L663" s="192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83"/>
      <c r="X663" s="184"/>
      <c r="Y663" s="185"/>
      <c r="Z663" s="185"/>
      <c r="AA663" s="185"/>
      <c r="AB663" s="185"/>
      <c r="AC663" s="185"/>
      <c r="AD663" s="185"/>
      <c r="AE663" s="186"/>
      <c r="AF663" s="187"/>
    </row>
    <row r="664" ht="13.65" customHeight="1">
      <c r="A664" s="178"/>
      <c r="B664" s="13"/>
      <c r="C664" s="144"/>
      <c r="D664" s="179"/>
      <c r="E664" s="180"/>
      <c r="F664" s="147"/>
      <c r="G664" s="13"/>
      <c r="H664" s="193"/>
      <c r="I664" s="13"/>
      <c r="J664" s="171"/>
      <c r="K664" s="13"/>
      <c r="L664" s="192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83"/>
      <c r="X664" s="184"/>
      <c r="Y664" s="185"/>
      <c r="Z664" s="185"/>
      <c r="AA664" s="185"/>
      <c r="AB664" s="185"/>
      <c r="AC664" s="185"/>
      <c r="AD664" s="185"/>
      <c r="AE664" s="186"/>
      <c r="AF664" s="187"/>
    </row>
    <row r="665" ht="13.65" customHeight="1">
      <c r="A665" s="178"/>
      <c r="B665" s="13"/>
      <c r="C665" s="144"/>
      <c r="D665" s="179"/>
      <c r="E665" s="180"/>
      <c r="F665" s="147"/>
      <c r="G665" s="13"/>
      <c r="H665" s="193"/>
      <c r="I665" s="13"/>
      <c r="J665" s="171"/>
      <c r="K665" s="13"/>
      <c r="L665" s="192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83"/>
      <c r="X665" s="184"/>
      <c r="Y665" s="185"/>
      <c r="Z665" s="185"/>
      <c r="AA665" s="185"/>
      <c r="AB665" s="185"/>
      <c r="AC665" s="185"/>
      <c r="AD665" s="185"/>
      <c r="AE665" s="186"/>
      <c r="AF665" s="187"/>
    </row>
    <row r="666" ht="13.65" customHeight="1">
      <c r="A666" s="178"/>
      <c r="B666" s="13"/>
      <c r="C666" s="144"/>
      <c r="D666" s="179"/>
      <c r="E666" s="180"/>
      <c r="F666" s="147"/>
      <c r="G666" s="13"/>
      <c r="H666" s="193"/>
      <c r="I666" s="13"/>
      <c r="J666" s="171"/>
      <c r="K666" s="13"/>
      <c r="L666" s="192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83"/>
      <c r="X666" s="184"/>
      <c r="Y666" s="185"/>
      <c r="Z666" s="185"/>
      <c r="AA666" s="185"/>
      <c r="AB666" s="185"/>
      <c r="AC666" s="185"/>
      <c r="AD666" s="185"/>
      <c r="AE666" s="186"/>
      <c r="AF666" s="187"/>
    </row>
    <row r="667" ht="13.65" customHeight="1">
      <c r="A667" s="178"/>
      <c r="B667" s="13"/>
      <c r="C667" s="144"/>
      <c r="D667" s="179"/>
      <c r="E667" s="180"/>
      <c r="F667" s="147"/>
      <c r="G667" s="13"/>
      <c r="H667" s="193"/>
      <c r="I667" s="13"/>
      <c r="J667" s="171"/>
      <c r="K667" s="13"/>
      <c r="L667" s="192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83"/>
      <c r="X667" s="184"/>
      <c r="Y667" s="185"/>
      <c r="Z667" s="185"/>
      <c r="AA667" s="185"/>
      <c r="AB667" s="185"/>
      <c r="AC667" s="185"/>
      <c r="AD667" s="185"/>
      <c r="AE667" s="186"/>
      <c r="AF667" s="187"/>
    </row>
    <row r="668" ht="13.65" customHeight="1">
      <c r="A668" s="178"/>
      <c r="B668" s="13"/>
      <c r="C668" s="144"/>
      <c r="D668" s="179"/>
      <c r="E668" s="180"/>
      <c r="F668" s="147"/>
      <c r="G668" s="13"/>
      <c r="H668" s="193"/>
      <c r="I668" s="13"/>
      <c r="J668" s="171"/>
      <c r="K668" s="13"/>
      <c r="L668" s="192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83"/>
      <c r="X668" s="184"/>
      <c r="Y668" s="185"/>
      <c r="Z668" s="185"/>
      <c r="AA668" s="185"/>
      <c r="AB668" s="185"/>
      <c r="AC668" s="185"/>
      <c r="AD668" s="185"/>
      <c r="AE668" s="186"/>
      <c r="AF668" s="187"/>
    </row>
    <row r="669" ht="13.65" customHeight="1">
      <c r="A669" s="178"/>
      <c r="B669" s="13"/>
      <c r="C669" s="144"/>
      <c r="D669" s="179"/>
      <c r="E669" s="180"/>
      <c r="F669" s="147"/>
      <c r="G669" s="13"/>
      <c r="H669" s="193"/>
      <c r="I669" s="13"/>
      <c r="J669" s="171"/>
      <c r="K669" s="13"/>
      <c r="L669" s="192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83"/>
      <c r="X669" s="184"/>
      <c r="Y669" s="185"/>
      <c r="Z669" s="185"/>
      <c r="AA669" s="185"/>
      <c r="AB669" s="185"/>
      <c r="AC669" s="185"/>
      <c r="AD669" s="185"/>
      <c r="AE669" s="186"/>
      <c r="AF669" s="187"/>
    </row>
    <row r="670" ht="13.65" customHeight="1">
      <c r="A670" s="178"/>
      <c r="B670" s="13"/>
      <c r="C670" s="144"/>
      <c r="D670" s="179"/>
      <c r="E670" s="180"/>
      <c r="F670" s="147"/>
      <c r="G670" s="13"/>
      <c r="H670" s="193"/>
      <c r="I670" s="13"/>
      <c r="J670" s="171"/>
      <c r="K670" s="13"/>
      <c r="L670" s="192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83"/>
      <c r="X670" s="184"/>
      <c r="Y670" s="185"/>
      <c r="Z670" s="185"/>
      <c r="AA670" s="185"/>
      <c r="AB670" s="185"/>
      <c r="AC670" s="185"/>
      <c r="AD670" s="185"/>
      <c r="AE670" s="186"/>
      <c r="AF670" s="187"/>
    </row>
    <row r="671" ht="13.65" customHeight="1">
      <c r="A671" s="178"/>
      <c r="B671" s="13"/>
      <c r="C671" s="144"/>
      <c r="D671" s="179"/>
      <c r="E671" s="180"/>
      <c r="F671" s="147"/>
      <c r="G671" s="13"/>
      <c r="H671" s="193"/>
      <c r="I671" s="13"/>
      <c r="J671" s="171"/>
      <c r="K671" s="13"/>
      <c r="L671" s="192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83"/>
      <c r="X671" s="184"/>
      <c r="Y671" s="185"/>
      <c r="Z671" s="185"/>
      <c r="AA671" s="185"/>
      <c r="AB671" s="185"/>
      <c r="AC671" s="185"/>
      <c r="AD671" s="185"/>
      <c r="AE671" s="186"/>
      <c r="AF671" s="187"/>
    </row>
    <row r="672" ht="13.65" customHeight="1">
      <c r="A672" s="178"/>
      <c r="B672" s="13"/>
      <c r="C672" s="144"/>
      <c r="D672" s="179"/>
      <c r="E672" s="180"/>
      <c r="F672" s="147"/>
      <c r="G672" s="13"/>
      <c r="H672" s="193"/>
      <c r="I672" s="13"/>
      <c r="J672" s="171"/>
      <c r="K672" s="13"/>
      <c r="L672" s="192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83"/>
      <c r="X672" s="184"/>
      <c r="Y672" s="185"/>
      <c r="Z672" s="185"/>
      <c r="AA672" s="185"/>
      <c r="AB672" s="185"/>
      <c r="AC672" s="185"/>
      <c r="AD672" s="185"/>
      <c r="AE672" s="186"/>
      <c r="AF672" s="187"/>
    </row>
    <row r="673" ht="13.65" customHeight="1">
      <c r="A673" s="178"/>
      <c r="B673" s="13"/>
      <c r="C673" s="144"/>
      <c r="D673" s="179"/>
      <c r="E673" s="180"/>
      <c r="F673" s="147"/>
      <c r="G673" s="13"/>
      <c r="H673" s="193"/>
      <c r="I673" s="13"/>
      <c r="J673" s="171"/>
      <c r="K673" s="13"/>
      <c r="L673" s="192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83"/>
      <c r="X673" s="184"/>
      <c r="Y673" s="185"/>
      <c r="Z673" s="185"/>
      <c r="AA673" s="185"/>
      <c r="AB673" s="185"/>
      <c r="AC673" s="185"/>
      <c r="AD673" s="185"/>
      <c r="AE673" s="186"/>
      <c r="AF673" s="187"/>
    </row>
    <row r="674" ht="13.65" customHeight="1">
      <c r="A674" s="178"/>
      <c r="B674" s="13"/>
      <c r="C674" s="144"/>
      <c r="D674" s="179"/>
      <c r="E674" s="180"/>
      <c r="F674" s="147"/>
      <c r="G674" s="13"/>
      <c r="H674" s="193"/>
      <c r="I674" s="13"/>
      <c r="J674" s="171"/>
      <c r="K674" s="13"/>
      <c r="L674" s="192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83"/>
      <c r="X674" s="184"/>
      <c r="Y674" s="185"/>
      <c r="Z674" s="185"/>
      <c r="AA674" s="185"/>
      <c r="AB674" s="185"/>
      <c r="AC674" s="185"/>
      <c r="AD674" s="185"/>
      <c r="AE674" s="186"/>
      <c r="AF674" s="187"/>
    </row>
    <row r="675" ht="13.65" customHeight="1">
      <c r="A675" s="178"/>
      <c r="B675" s="13"/>
      <c r="C675" s="144"/>
      <c r="D675" s="179"/>
      <c r="E675" s="180"/>
      <c r="F675" s="147"/>
      <c r="G675" s="13"/>
      <c r="H675" s="193"/>
      <c r="I675" s="13"/>
      <c r="J675" s="171"/>
      <c r="K675" s="13"/>
      <c r="L675" s="192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83"/>
      <c r="X675" s="184"/>
      <c r="Y675" s="185"/>
      <c r="Z675" s="185"/>
      <c r="AA675" s="185"/>
      <c r="AB675" s="185"/>
      <c r="AC675" s="185"/>
      <c r="AD675" s="185"/>
      <c r="AE675" s="186"/>
      <c r="AF675" s="187"/>
    </row>
    <row r="676" ht="13.65" customHeight="1">
      <c r="A676" s="178"/>
      <c r="B676" s="13"/>
      <c r="C676" s="144"/>
      <c r="D676" s="179"/>
      <c r="E676" s="180"/>
      <c r="F676" s="147"/>
      <c r="G676" s="13"/>
      <c r="H676" s="193"/>
      <c r="I676" s="13"/>
      <c r="J676" s="171"/>
      <c r="K676" s="13"/>
      <c r="L676" s="192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83"/>
      <c r="X676" s="184"/>
      <c r="Y676" s="185"/>
      <c r="Z676" s="185"/>
      <c r="AA676" s="185"/>
      <c r="AB676" s="185"/>
      <c r="AC676" s="185"/>
      <c r="AD676" s="185"/>
      <c r="AE676" s="186"/>
      <c r="AF676" s="187"/>
    </row>
    <row r="677" ht="13.65" customHeight="1">
      <c r="A677" s="178"/>
      <c r="B677" s="13"/>
      <c r="C677" s="144"/>
      <c r="D677" s="179"/>
      <c r="E677" s="180"/>
      <c r="F677" s="147"/>
      <c r="G677" s="13"/>
      <c r="H677" s="193"/>
      <c r="I677" s="13"/>
      <c r="J677" s="171"/>
      <c r="K677" s="13"/>
      <c r="L677" s="192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83"/>
      <c r="X677" s="184"/>
      <c r="Y677" s="185"/>
      <c r="Z677" s="185"/>
      <c r="AA677" s="185"/>
      <c r="AB677" s="185"/>
      <c r="AC677" s="185"/>
      <c r="AD677" s="185"/>
      <c r="AE677" s="186"/>
      <c r="AF677" s="187"/>
    </row>
    <row r="678" ht="13.65" customHeight="1">
      <c r="A678" s="178"/>
      <c r="B678" s="13"/>
      <c r="C678" s="144"/>
      <c r="D678" s="179"/>
      <c r="E678" s="180"/>
      <c r="F678" s="147"/>
      <c r="G678" s="13"/>
      <c r="H678" s="193"/>
      <c r="I678" s="13"/>
      <c r="J678" s="171"/>
      <c r="K678" s="13"/>
      <c r="L678" s="192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83"/>
      <c r="X678" s="184"/>
      <c r="Y678" s="185"/>
      <c r="Z678" s="185"/>
      <c r="AA678" s="185"/>
      <c r="AB678" s="185"/>
      <c r="AC678" s="185"/>
      <c r="AD678" s="185"/>
      <c r="AE678" s="186"/>
      <c r="AF678" s="187"/>
    </row>
    <row r="679" ht="13.65" customHeight="1">
      <c r="A679" s="178"/>
      <c r="B679" s="13"/>
      <c r="C679" s="144"/>
      <c r="D679" s="179"/>
      <c r="E679" s="180"/>
      <c r="F679" s="147"/>
      <c r="G679" s="13"/>
      <c r="H679" s="193"/>
      <c r="I679" s="13"/>
      <c r="J679" s="171"/>
      <c r="K679" s="13"/>
      <c r="L679" s="192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83"/>
      <c r="X679" s="184"/>
      <c r="Y679" s="185"/>
      <c r="Z679" s="185"/>
      <c r="AA679" s="185"/>
      <c r="AB679" s="185"/>
      <c r="AC679" s="185"/>
      <c r="AD679" s="185"/>
      <c r="AE679" s="186"/>
      <c r="AF679" s="187"/>
    </row>
    <row r="680" ht="13.65" customHeight="1">
      <c r="A680" s="178"/>
      <c r="B680" s="13"/>
      <c r="C680" s="144"/>
      <c r="D680" s="179"/>
      <c r="E680" s="180"/>
      <c r="F680" s="147"/>
      <c r="G680" s="13"/>
      <c r="H680" s="193"/>
      <c r="I680" s="13"/>
      <c r="J680" s="171"/>
      <c r="K680" s="13"/>
      <c r="L680" s="192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83"/>
      <c r="X680" s="184"/>
      <c r="Y680" s="185"/>
      <c r="Z680" s="185"/>
      <c r="AA680" s="185"/>
      <c r="AB680" s="185"/>
      <c r="AC680" s="185"/>
      <c r="AD680" s="185"/>
      <c r="AE680" s="186"/>
      <c r="AF680" s="187"/>
    </row>
    <row r="681" ht="13.65" customHeight="1">
      <c r="A681" s="178"/>
      <c r="B681" s="13"/>
      <c r="C681" s="144"/>
      <c r="D681" s="179"/>
      <c r="E681" s="180"/>
      <c r="F681" s="147"/>
      <c r="G681" s="13"/>
      <c r="H681" s="193"/>
      <c r="I681" s="13"/>
      <c r="J681" s="171"/>
      <c r="K681" s="13"/>
      <c r="L681" s="192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83"/>
      <c r="X681" s="184"/>
      <c r="Y681" s="185"/>
      <c r="Z681" s="185"/>
      <c r="AA681" s="185"/>
      <c r="AB681" s="185"/>
      <c r="AC681" s="185"/>
      <c r="AD681" s="185"/>
      <c r="AE681" s="186"/>
      <c r="AF681" s="187"/>
    </row>
    <row r="682" ht="13.65" customHeight="1">
      <c r="A682" s="178"/>
      <c r="B682" s="13"/>
      <c r="C682" s="144"/>
      <c r="D682" s="179"/>
      <c r="E682" s="180"/>
      <c r="F682" s="147"/>
      <c r="G682" s="13"/>
      <c r="H682" s="193"/>
      <c r="I682" s="13"/>
      <c r="J682" s="171"/>
      <c r="K682" s="13"/>
      <c r="L682" s="192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83"/>
      <c r="X682" s="184"/>
      <c r="Y682" s="185"/>
      <c r="Z682" s="185"/>
      <c r="AA682" s="185"/>
      <c r="AB682" s="185"/>
      <c r="AC682" s="185"/>
      <c r="AD682" s="185"/>
      <c r="AE682" s="186"/>
      <c r="AF682" s="187"/>
    </row>
    <row r="683" ht="13.65" customHeight="1">
      <c r="A683" s="178"/>
      <c r="B683" s="13"/>
      <c r="C683" s="144"/>
      <c r="D683" s="179"/>
      <c r="E683" s="180"/>
      <c r="F683" s="147"/>
      <c r="G683" s="13"/>
      <c r="H683" s="193"/>
      <c r="I683" s="13"/>
      <c r="J683" s="171"/>
      <c r="K683" s="13"/>
      <c r="L683" s="192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83"/>
      <c r="X683" s="184"/>
      <c r="Y683" s="185"/>
      <c r="Z683" s="185"/>
      <c r="AA683" s="185"/>
      <c r="AB683" s="185"/>
      <c r="AC683" s="185"/>
      <c r="AD683" s="185"/>
      <c r="AE683" s="186"/>
      <c r="AF683" s="187"/>
    </row>
    <row r="684" ht="13.65" customHeight="1">
      <c r="A684" s="178"/>
      <c r="B684" s="13"/>
      <c r="C684" s="144"/>
      <c r="D684" s="179"/>
      <c r="E684" s="180"/>
      <c r="F684" s="147"/>
      <c r="G684" s="13"/>
      <c r="H684" s="193"/>
      <c r="I684" s="13"/>
      <c r="J684" s="171"/>
      <c r="K684" s="13"/>
      <c r="L684" s="192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83"/>
      <c r="X684" s="184"/>
      <c r="Y684" s="185"/>
      <c r="Z684" s="185"/>
      <c r="AA684" s="185"/>
      <c r="AB684" s="185"/>
      <c r="AC684" s="185"/>
      <c r="AD684" s="185"/>
      <c r="AE684" s="186"/>
      <c r="AF684" s="187"/>
    </row>
    <row r="685" ht="13.65" customHeight="1">
      <c r="A685" s="178"/>
      <c r="B685" s="13"/>
      <c r="C685" s="144"/>
      <c r="D685" s="179"/>
      <c r="E685" s="180"/>
      <c r="F685" s="147"/>
      <c r="G685" s="13"/>
      <c r="H685" s="193"/>
      <c r="I685" s="13"/>
      <c r="J685" s="171"/>
      <c r="K685" s="13"/>
      <c r="L685" s="192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83"/>
      <c r="X685" s="184"/>
      <c r="Y685" s="185"/>
      <c r="Z685" s="185"/>
      <c r="AA685" s="185"/>
      <c r="AB685" s="185"/>
      <c r="AC685" s="185"/>
      <c r="AD685" s="185"/>
      <c r="AE685" s="186"/>
      <c r="AF685" s="187"/>
    </row>
    <row r="686" ht="13.65" customHeight="1">
      <c r="A686" s="178"/>
      <c r="B686" s="13"/>
      <c r="C686" s="144"/>
      <c r="D686" s="179"/>
      <c r="E686" s="180"/>
      <c r="F686" s="147"/>
      <c r="G686" s="13"/>
      <c r="H686" s="193"/>
      <c r="I686" s="13"/>
      <c r="J686" s="171"/>
      <c r="K686" s="13"/>
      <c r="L686" s="192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83"/>
      <c r="X686" s="184"/>
      <c r="Y686" s="185"/>
      <c r="Z686" s="185"/>
      <c r="AA686" s="185"/>
      <c r="AB686" s="185"/>
      <c r="AC686" s="185"/>
      <c r="AD686" s="185"/>
      <c r="AE686" s="186"/>
      <c r="AF686" s="187"/>
    </row>
    <row r="687" ht="13.65" customHeight="1">
      <c r="A687" s="178"/>
      <c r="B687" s="13"/>
      <c r="C687" s="144"/>
      <c r="D687" s="179"/>
      <c r="E687" s="180"/>
      <c r="F687" s="147"/>
      <c r="G687" s="13"/>
      <c r="H687" s="193"/>
      <c r="I687" s="13"/>
      <c r="J687" s="171"/>
      <c r="K687" s="13"/>
      <c r="L687" s="192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83"/>
      <c r="X687" s="184"/>
      <c r="Y687" s="185"/>
      <c r="Z687" s="185"/>
      <c r="AA687" s="185"/>
      <c r="AB687" s="185"/>
      <c r="AC687" s="185"/>
      <c r="AD687" s="185"/>
      <c r="AE687" s="186"/>
      <c r="AF687" s="187"/>
    </row>
    <row r="688" ht="13.65" customHeight="1">
      <c r="A688" s="178"/>
      <c r="B688" s="13"/>
      <c r="C688" s="144"/>
      <c r="D688" s="179"/>
      <c r="E688" s="180"/>
      <c r="F688" s="147"/>
      <c r="G688" s="13"/>
      <c r="H688" s="193"/>
      <c r="I688" s="13"/>
      <c r="J688" s="171"/>
      <c r="K688" s="13"/>
      <c r="L688" s="192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83"/>
      <c r="X688" s="184"/>
      <c r="Y688" s="185"/>
      <c r="Z688" s="185"/>
      <c r="AA688" s="185"/>
      <c r="AB688" s="185"/>
      <c r="AC688" s="185"/>
      <c r="AD688" s="185"/>
      <c r="AE688" s="186"/>
      <c r="AF688" s="187"/>
    </row>
    <row r="689" ht="13.65" customHeight="1">
      <c r="A689" s="178"/>
      <c r="B689" s="13"/>
      <c r="C689" s="144"/>
      <c r="D689" s="179"/>
      <c r="E689" s="180"/>
      <c r="F689" s="147"/>
      <c r="G689" s="13"/>
      <c r="H689" s="193"/>
      <c r="I689" s="13"/>
      <c r="J689" s="171"/>
      <c r="K689" s="13"/>
      <c r="L689" s="192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83"/>
      <c r="X689" s="184"/>
      <c r="Y689" s="185"/>
      <c r="Z689" s="185"/>
      <c r="AA689" s="185"/>
      <c r="AB689" s="185"/>
      <c r="AC689" s="185"/>
      <c r="AD689" s="185"/>
      <c r="AE689" s="186"/>
      <c r="AF689" s="187"/>
    </row>
    <row r="690" ht="13.65" customHeight="1">
      <c r="A690" s="178"/>
      <c r="B690" s="13"/>
      <c r="C690" s="144"/>
      <c r="D690" s="179"/>
      <c r="E690" s="180"/>
      <c r="F690" s="147"/>
      <c r="G690" s="13"/>
      <c r="H690" s="193"/>
      <c r="I690" s="13"/>
      <c r="J690" s="171"/>
      <c r="K690" s="13"/>
      <c r="L690" s="192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83"/>
      <c r="X690" s="184"/>
      <c r="Y690" s="185"/>
      <c r="Z690" s="185"/>
      <c r="AA690" s="185"/>
      <c r="AB690" s="185"/>
      <c r="AC690" s="185"/>
      <c r="AD690" s="185"/>
      <c r="AE690" s="186"/>
      <c r="AF690" s="187"/>
    </row>
    <row r="691" ht="13.65" customHeight="1">
      <c r="A691" s="178"/>
      <c r="B691" s="13"/>
      <c r="C691" s="144"/>
      <c r="D691" s="179"/>
      <c r="E691" s="180"/>
      <c r="F691" s="147"/>
      <c r="G691" s="13"/>
      <c r="H691" s="193"/>
      <c r="I691" s="13"/>
      <c r="J691" s="171"/>
      <c r="K691" s="13"/>
      <c r="L691" s="192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83"/>
      <c r="X691" s="184"/>
      <c r="Y691" s="185"/>
      <c r="Z691" s="185"/>
      <c r="AA691" s="185"/>
      <c r="AB691" s="185"/>
      <c r="AC691" s="185"/>
      <c r="AD691" s="185"/>
      <c r="AE691" s="186"/>
      <c r="AF691" s="187"/>
    </row>
    <row r="692" ht="13.65" customHeight="1">
      <c r="A692" s="178"/>
      <c r="B692" s="13"/>
      <c r="C692" s="144"/>
      <c r="D692" s="179"/>
      <c r="E692" s="180"/>
      <c r="F692" s="147"/>
      <c r="G692" s="13"/>
      <c r="H692" s="193"/>
      <c r="I692" s="13"/>
      <c r="J692" s="171"/>
      <c r="K692" s="13"/>
      <c r="L692" s="192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83"/>
      <c r="X692" s="184"/>
      <c r="Y692" s="185"/>
      <c r="Z692" s="185"/>
      <c r="AA692" s="185"/>
      <c r="AB692" s="185"/>
      <c r="AC692" s="185"/>
      <c r="AD692" s="185"/>
      <c r="AE692" s="186"/>
      <c r="AF692" s="187"/>
    </row>
    <row r="693" ht="13.65" customHeight="1">
      <c r="A693" s="178"/>
      <c r="B693" s="13"/>
      <c r="C693" s="144"/>
      <c r="D693" s="179"/>
      <c r="E693" s="180"/>
      <c r="F693" s="147"/>
      <c r="G693" s="13"/>
      <c r="H693" s="193"/>
      <c r="I693" s="13"/>
      <c r="J693" s="171"/>
      <c r="K693" s="13"/>
      <c r="L693" s="192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83"/>
      <c r="X693" s="184"/>
      <c r="Y693" s="185"/>
      <c r="Z693" s="185"/>
      <c r="AA693" s="185"/>
      <c r="AB693" s="185"/>
      <c r="AC693" s="185"/>
      <c r="AD693" s="185"/>
      <c r="AE693" s="186"/>
      <c r="AF693" s="187"/>
    </row>
    <row r="694" ht="13.65" customHeight="1">
      <c r="A694" s="178"/>
      <c r="B694" s="13"/>
      <c r="C694" s="144"/>
      <c r="D694" s="179"/>
      <c r="E694" s="180"/>
      <c r="F694" s="147"/>
      <c r="G694" s="13"/>
      <c r="H694" s="193"/>
      <c r="I694" s="13"/>
      <c r="J694" s="171"/>
      <c r="K694" s="13"/>
      <c r="L694" s="192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83"/>
      <c r="X694" s="184"/>
      <c r="Y694" s="185"/>
      <c r="Z694" s="185"/>
      <c r="AA694" s="185"/>
      <c r="AB694" s="185"/>
      <c r="AC694" s="185"/>
      <c r="AD694" s="185"/>
      <c r="AE694" s="186"/>
      <c r="AF694" s="187"/>
    </row>
    <row r="695" ht="13.65" customHeight="1">
      <c r="A695" s="178"/>
      <c r="B695" s="13"/>
      <c r="C695" s="144"/>
      <c r="D695" s="179"/>
      <c r="E695" s="180"/>
      <c r="F695" s="147"/>
      <c r="G695" s="13"/>
      <c r="H695" s="193"/>
      <c r="I695" s="13"/>
      <c r="J695" s="171"/>
      <c r="K695" s="13"/>
      <c r="L695" s="192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83"/>
      <c r="X695" s="184"/>
      <c r="Y695" s="185"/>
      <c r="Z695" s="185"/>
      <c r="AA695" s="185"/>
      <c r="AB695" s="185"/>
      <c r="AC695" s="185"/>
      <c r="AD695" s="185"/>
      <c r="AE695" s="186"/>
      <c r="AF695" s="187"/>
    </row>
    <row r="696" ht="13.65" customHeight="1">
      <c r="A696" s="178"/>
      <c r="B696" s="13"/>
      <c r="C696" s="144"/>
      <c r="D696" s="179"/>
      <c r="E696" s="180"/>
      <c r="F696" s="147"/>
      <c r="G696" s="13"/>
      <c r="H696" s="193"/>
      <c r="I696" s="13"/>
      <c r="J696" s="171"/>
      <c r="K696" s="13"/>
      <c r="L696" s="192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83"/>
      <c r="X696" s="184"/>
      <c r="Y696" s="185"/>
      <c r="Z696" s="185"/>
      <c r="AA696" s="185"/>
      <c r="AB696" s="185"/>
      <c r="AC696" s="185"/>
      <c r="AD696" s="185"/>
      <c r="AE696" s="186"/>
      <c r="AF696" s="187"/>
    </row>
    <row r="697" ht="13.65" customHeight="1">
      <c r="A697" s="178"/>
      <c r="B697" s="13"/>
      <c r="C697" s="144"/>
      <c r="D697" s="179"/>
      <c r="E697" s="180"/>
      <c r="F697" s="147"/>
      <c r="G697" s="13"/>
      <c r="H697" s="193"/>
      <c r="I697" s="13"/>
      <c r="J697" s="171"/>
      <c r="K697" s="13"/>
      <c r="L697" s="192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83"/>
      <c r="X697" s="184"/>
      <c r="Y697" s="185"/>
      <c r="Z697" s="185"/>
      <c r="AA697" s="185"/>
      <c r="AB697" s="185"/>
      <c r="AC697" s="185"/>
      <c r="AD697" s="185"/>
      <c r="AE697" s="186"/>
      <c r="AF697" s="187"/>
    </row>
    <row r="698" ht="13.65" customHeight="1">
      <c r="A698" s="178"/>
      <c r="B698" s="13"/>
      <c r="C698" s="144"/>
      <c r="D698" s="179"/>
      <c r="E698" s="180"/>
      <c r="F698" s="147"/>
      <c r="G698" s="13"/>
      <c r="H698" s="193"/>
      <c r="I698" s="13"/>
      <c r="J698" s="171"/>
      <c r="K698" s="13"/>
      <c r="L698" s="192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83"/>
      <c r="X698" s="184"/>
      <c r="Y698" s="185"/>
      <c r="Z698" s="185"/>
      <c r="AA698" s="185"/>
      <c r="AB698" s="185"/>
      <c r="AC698" s="185"/>
      <c r="AD698" s="185"/>
      <c r="AE698" s="186"/>
      <c r="AF698" s="187"/>
    </row>
    <row r="699" ht="13.65" customHeight="1">
      <c r="A699" s="178"/>
      <c r="B699" s="13"/>
      <c r="C699" s="144"/>
      <c r="D699" s="179"/>
      <c r="E699" s="180"/>
      <c r="F699" s="147"/>
      <c r="G699" s="13"/>
      <c r="H699" s="193"/>
      <c r="I699" s="13"/>
      <c r="J699" s="171"/>
      <c r="K699" s="13"/>
      <c r="L699" s="192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83"/>
      <c r="X699" s="184"/>
      <c r="Y699" s="185"/>
      <c r="Z699" s="185"/>
      <c r="AA699" s="185"/>
      <c r="AB699" s="185"/>
      <c r="AC699" s="185"/>
      <c r="AD699" s="185"/>
      <c r="AE699" s="186"/>
      <c r="AF699" s="187"/>
    </row>
    <row r="700" ht="13.65" customHeight="1">
      <c r="A700" s="178"/>
      <c r="B700" s="13"/>
      <c r="C700" s="144"/>
      <c r="D700" s="179"/>
      <c r="E700" s="180"/>
      <c r="F700" s="147"/>
      <c r="G700" s="13"/>
      <c r="H700" s="193"/>
      <c r="I700" s="13"/>
      <c r="J700" s="171"/>
      <c r="K700" s="13"/>
      <c r="L700" s="192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83"/>
      <c r="X700" s="184"/>
      <c r="Y700" s="185"/>
      <c r="Z700" s="185"/>
      <c r="AA700" s="185"/>
      <c r="AB700" s="185"/>
      <c r="AC700" s="185"/>
      <c r="AD700" s="185"/>
      <c r="AE700" s="186"/>
      <c r="AF700" s="187"/>
    </row>
    <row r="701" ht="13.65" customHeight="1">
      <c r="A701" s="178"/>
      <c r="B701" s="13"/>
      <c r="C701" s="144"/>
      <c r="D701" s="179"/>
      <c r="E701" s="180"/>
      <c r="F701" s="147"/>
      <c r="G701" s="13"/>
      <c r="H701" s="193"/>
      <c r="I701" s="13"/>
      <c r="J701" s="171"/>
      <c r="K701" s="13"/>
      <c r="L701" s="192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83"/>
      <c r="X701" s="184"/>
      <c r="Y701" s="185"/>
      <c r="Z701" s="185"/>
      <c r="AA701" s="185"/>
      <c r="AB701" s="185"/>
      <c r="AC701" s="185"/>
      <c r="AD701" s="185"/>
      <c r="AE701" s="186"/>
      <c r="AF701" s="187"/>
    </row>
    <row r="702" ht="13.65" customHeight="1">
      <c r="A702" s="178"/>
      <c r="B702" s="13"/>
      <c r="C702" s="144"/>
      <c r="D702" s="179"/>
      <c r="E702" s="180"/>
      <c r="F702" s="147"/>
      <c r="G702" s="13"/>
      <c r="H702" s="193"/>
      <c r="I702" s="13"/>
      <c r="J702" s="171"/>
      <c r="K702" s="13"/>
      <c r="L702" s="192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83"/>
      <c r="X702" s="184"/>
      <c r="Y702" s="185"/>
      <c r="Z702" s="185"/>
      <c r="AA702" s="185"/>
      <c r="AB702" s="185"/>
      <c r="AC702" s="185"/>
      <c r="AD702" s="185"/>
      <c r="AE702" s="186"/>
      <c r="AF702" s="187"/>
    </row>
    <row r="703" ht="13.65" customHeight="1">
      <c r="A703" s="178"/>
      <c r="B703" s="13"/>
      <c r="C703" s="144"/>
      <c r="D703" s="179"/>
      <c r="E703" s="180"/>
      <c r="F703" s="147"/>
      <c r="G703" s="13"/>
      <c r="H703" s="193"/>
      <c r="I703" s="13"/>
      <c r="J703" s="171"/>
      <c r="K703" s="13"/>
      <c r="L703" s="192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83"/>
      <c r="X703" s="184"/>
      <c r="Y703" s="185"/>
      <c r="Z703" s="185"/>
      <c r="AA703" s="185"/>
      <c r="AB703" s="185"/>
      <c r="AC703" s="185"/>
      <c r="AD703" s="185"/>
      <c r="AE703" s="186"/>
      <c r="AF703" s="187"/>
    </row>
    <row r="704" ht="13.65" customHeight="1">
      <c r="A704" s="178"/>
      <c r="B704" s="13"/>
      <c r="C704" s="144"/>
      <c r="D704" s="179"/>
      <c r="E704" s="180"/>
      <c r="F704" s="147"/>
      <c r="G704" s="13"/>
      <c r="H704" s="193"/>
      <c r="I704" s="13"/>
      <c r="J704" s="171"/>
      <c r="K704" s="13"/>
      <c r="L704" s="192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83"/>
      <c r="X704" s="184"/>
      <c r="Y704" s="185"/>
      <c r="Z704" s="185"/>
      <c r="AA704" s="185"/>
      <c r="AB704" s="185"/>
      <c r="AC704" s="185"/>
      <c r="AD704" s="185"/>
      <c r="AE704" s="186"/>
      <c r="AF704" s="187"/>
    </row>
    <row r="705" ht="13.65" customHeight="1">
      <c r="A705" s="178"/>
      <c r="B705" s="13"/>
      <c r="C705" s="144"/>
      <c r="D705" s="179"/>
      <c r="E705" s="180"/>
      <c r="F705" s="147"/>
      <c r="G705" s="13"/>
      <c r="H705" s="193"/>
      <c r="I705" s="13"/>
      <c r="J705" s="171"/>
      <c r="K705" s="13"/>
      <c r="L705" s="192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83"/>
      <c r="X705" s="184"/>
      <c r="Y705" s="185"/>
      <c r="Z705" s="185"/>
      <c r="AA705" s="185"/>
      <c r="AB705" s="185"/>
      <c r="AC705" s="185"/>
      <c r="AD705" s="185"/>
      <c r="AE705" s="186"/>
      <c r="AF705" s="187"/>
    </row>
    <row r="706" ht="13.65" customHeight="1">
      <c r="A706" s="178"/>
      <c r="B706" s="13"/>
      <c r="C706" s="144"/>
      <c r="D706" s="179"/>
      <c r="E706" s="180"/>
      <c r="F706" s="147"/>
      <c r="G706" s="13"/>
      <c r="H706" s="193"/>
      <c r="I706" s="13"/>
      <c r="J706" s="171"/>
      <c r="K706" s="13"/>
      <c r="L706" s="192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83"/>
      <c r="X706" s="184"/>
      <c r="Y706" s="185"/>
      <c r="Z706" s="185"/>
      <c r="AA706" s="185"/>
      <c r="AB706" s="185"/>
      <c r="AC706" s="185"/>
      <c r="AD706" s="185"/>
      <c r="AE706" s="186"/>
      <c r="AF706" s="187"/>
    </row>
    <row r="707" ht="13.65" customHeight="1">
      <c r="A707" s="178"/>
      <c r="B707" s="13"/>
      <c r="C707" s="144"/>
      <c r="D707" s="179"/>
      <c r="E707" s="180"/>
      <c r="F707" s="147"/>
      <c r="G707" s="13"/>
      <c r="H707" s="193"/>
      <c r="I707" s="13"/>
      <c r="J707" s="171"/>
      <c r="K707" s="13"/>
      <c r="L707" s="192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83"/>
      <c r="X707" s="184"/>
      <c r="Y707" s="185"/>
      <c r="Z707" s="185"/>
      <c r="AA707" s="185"/>
      <c r="AB707" s="185"/>
      <c r="AC707" s="185"/>
      <c r="AD707" s="185"/>
      <c r="AE707" s="186"/>
      <c r="AF707" s="187"/>
    </row>
    <row r="708" ht="13.65" customHeight="1">
      <c r="A708" s="178"/>
      <c r="B708" s="13"/>
      <c r="C708" s="144"/>
      <c r="D708" s="179"/>
      <c r="E708" s="180"/>
      <c r="F708" s="147"/>
      <c r="G708" s="13"/>
      <c r="H708" s="193"/>
      <c r="I708" s="13"/>
      <c r="J708" s="171"/>
      <c r="K708" s="13"/>
      <c r="L708" s="192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83"/>
      <c r="X708" s="184"/>
      <c r="Y708" s="185"/>
      <c r="Z708" s="185"/>
      <c r="AA708" s="185"/>
      <c r="AB708" s="185"/>
      <c r="AC708" s="185"/>
      <c r="AD708" s="185"/>
      <c r="AE708" s="186"/>
      <c r="AF708" s="187"/>
    </row>
    <row r="709" ht="13.65" customHeight="1">
      <c r="A709" s="178"/>
      <c r="B709" s="13"/>
      <c r="C709" s="144"/>
      <c r="D709" s="179"/>
      <c r="E709" s="180"/>
      <c r="F709" s="147"/>
      <c r="G709" s="13"/>
      <c r="H709" s="193"/>
      <c r="I709" s="13"/>
      <c r="J709" s="171"/>
      <c r="K709" s="13"/>
      <c r="L709" s="192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83"/>
      <c r="X709" s="184"/>
      <c r="Y709" s="185"/>
      <c r="Z709" s="185"/>
      <c r="AA709" s="185"/>
      <c r="AB709" s="185"/>
      <c r="AC709" s="185"/>
      <c r="AD709" s="185"/>
      <c r="AE709" s="186"/>
      <c r="AF709" s="187"/>
    </row>
    <row r="710" ht="13.65" customHeight="1">
      <c r="A710" s="178"/>
      <c r="B710" s="13"/>
      <c r="C710" s="144"/>
      <c r="D710" s="179"/>
      <c r="E710" s="180"/>
      <c r="F710" s="147"/>
      <c r="G710" s="13"/>
      <c r="H710" s="193"/>
      <c r="I710" s="13"/>
      <c r="J710" s="171"/>
      <c r="K710" s="13"/>
      <c r="L710" s="192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83"/>
      <c r="X710" s="184"/>
      <c r="Y710" s="185"/>
      <c r="Z710" s="185"/>
      <c r="AA710" s="185"/>
      <c r="AB710" s="185"/>
      <c r="AC710" s="185"/>
      <c r="AD710" s="185"/>
      <c r="AE710" s="186"/>
      <c r="AF710" s="187"/>
    </row>
    <row r="711" ht="13.65" customHeight="1">
      <c r="A711" s="178"/>
      <c r="B711" s="13"/>
      <c r="C711" s="144"/>
      <c r="D711" s="179"/>
      <c r="E711" s="180"/>
      <c r="F711" s="147"/>
      <c r="G711" s="13"/>
      <c r="H711" s="193"/>
      <c r="I711" s="13"/>
      <c r="J711" s="171"/>
      <c r="K711" s="13"/>
      <c r="L711" s="192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83"/>
      <c r="X711" s="184"/>
      <c r="Y711" s="185"/>
      <c r="Z711" s="185"/>
      <c r="AA711" s="185"/>
      <c r="AB711" s="185"/>
      <c r="AC711" s="185"/>
      <c r="AD711" s="185"/>
      <c r="AE711" s="186"/>
      <c r="AF711" s="187"/>
    </row>
    <row r="712" ht="13.65" customHeight="1">
      <c r="A712" s="178"/>
      <c r="B712" s="13"/>
      <c r="C712" s="144"/>
      <c r="D712" s="179"/>
      <c r="E712" s="180"/>
      <c r="F712" s="147"/>
      <c r="G712" s="13"/>
      <c r="H712" s="193"/>
      <c r="I712" s="13"/>
      <c r="J712" s="171"/>
      <c r="K712" s="13"/>
      <c r="L712" s="192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83"/>
      <c r="X712" s="184"/>
      <c r="Y712" s="185"/>
      <c r="Z712" s="185"/>
      <c r="AA712" s="185"/>
      <c r="AB712" s="185"/>
      <c r="AC712" s="185"/>
      <c r="AD712" s="185"/>
      <c r="AE712" s="186"/>
      <c r="AF712" s="187"/>
    </row>
    <row r="713" ht="13.65" customHeight="1">
      <c r="A713" s="178"/>
      <c r="B713" s="13"/>
      <c r="C713" s="144"/>
      <c r="D713" s="179"/>
      <c r="E713" s="180"/>
      <c r="F713" s="147"/>
      <c r="G713" s="13"/>
      <c r="H713" s="193"/>
      <c r="I713" s="13"/>
      <c r="J713" s="171"/>
      <c r="K713" s="13"/>
      <c r="L713" s="192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83"/>
      <c r="X713" s="184"/>
      <c r="Y713" s="185"/>
      <c r="Z713" s="185"/>
      <c r="AA713" s="185"/>
      <c r="AB713" s="185"/>
      <c r="AC713" s="185"/>
      <c r="AD713" s="185"/>
      <c r="AE713" s="186"/>
      <c r="AF713" s="187"/>
    </row>
    <row r="714" ht="13.65" customHeight="1">
      <c r="A714" s="178"/>
      <c r="B714" s="13"/>
      <c r="C714" s="144"/>
      <c r="D714" s="179"/>
      <c r="E714" s="180"/>
      <c r="F714" s="147"/>
      <c r="G714" s="13"/>
      <c r="H714" s="193"/>
      <c r="I714" s="13"/>
      <c r="J714" s="171"/>
      <c r="K714" s="13"/>
      <c r="L714" s="192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83"/>
      <c r="X714" s="184"/>
      <c r="Y714" s="185"/>
      <c r="Z714" s="185"/>
      <c r="AA714" s="185"/>
      <c r="AB714" s="185"/>
      <c r="AC714" s="185"/>
      <c r="AD714" s="185"/>
      <c r="AE714" s="186"/>
      <c r="AF714" s="187"/>
    </row>
    <row r="715" ht="13.65" customHeight="1">
      <c r="A715" s="178"/>
      <c r="B715" s="13"/>
      <c r="C715" s="144"/>
      <c r="D715" s="179"/>
      <c r="E715" s="180"/>
      <c r="F715" s="147"/>
      <c r="G715" s="13"/>
      <c r="H715" s="193"/>
      <c r="I715" s="13"/>
      <c r="J715" s="171"/>
      <c r="K715" s="13"/>
      <c r="L715" s="192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83"/>
      <c r="X715" s="184"/>
      <c r="Y715" s="185"/>
      <c r="Z715" s="185"/>
      <c r="AA715" s="185"/>
      <c r="AB715" s="185"/>
      <c r="AC715" s="185"/>
      <c r="AD715" s="185"/>
      <c r="AE715" s="186"/>
      <c r="AF715" s="187"/>
    </row>
    <row r="716" ht="13.65" customHeight="1">
      <c r="A716" s="178"/>
      <c r="B716" s="13"/>
      <c r="C716" s="144"/>
      <c r="D716" s="179"/>
      <c r="E716" s="180"/>
      <c r="F716" s="147"/>
      <c r="G716" s="13"/>
      <c r="H716" s="193"/>
      <c r="I716" s="13"/>
      <c r="J716" s="171"/>
      <c r="K716" s="13"/>
      <c r="L716" s="192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83"/>
      <c r="X716" s="184"/>
      <c r="Y716" s="185"/>
      <c r="Z716" s="185"/>
      <c r="AA716" s="185"/>
      <c r="AB716" s="185"/>
      <c r="AC716" s="185"/>
      <c r="AD716" s="185"/>
      <c r="AE716" s="186"/>
      <c r="AF716" s="187"/>
    </row>
    <row r="717" ht="13.65" customHeight="1">
      <c r="A717" s="178"/>
      <c r="B717" s="13"/>
      <c r="C717" s="144"/>
      <c r="D717" s="179"/>
      <c r="E717" s="180"/>
      <c r="F717" s="147"/>
      <c r="G717" s="13"/>
      <c r="H717" s="193"/>
      <c r="I717" s="13"/>
      <c r="J717" s="171"/>
      <c r="K717" s="13"/>
      <c r="L717" s="192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83"/>
      <c r="X717" s="184"/>
      <c r="Y717" s="185"/>
      <c r="Z717" s="185"/>
      <c r="AA717" s="185"/>
      <c r="AB717" s="185"/>
      <c r="AC717" s="185"/>
      <c r="AD717" s="185"/>
      <c r="AE717" s="186"/>
      <c r="AF717" s="187"/>
    </row>
    <row r="718" ht="13.65" customHeight="1">
      <c r="A718" s="178"/>
      <c r="B718" s="13"/>
      <c r="C718" s="144"/>
      <c r="D718" s="179"/>
      <c r="E718" s="180"/>
      <c r="F718" s="147"/>
      <c r="G718" s="13"/>
      <c r="H718" s="193"/>
      <c r="I718" s="13"/>
      <c r="J718" s="171"/>
      <c r="K718" s="13"/>
      <c r="L718" s="192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83"/>
      <c r="X718" s="184"/>
      <c r="Y718" s="185"/>
      <c r="Z718" s="185"/>
      <c r="AA718" s="185"/>
      <c r="AB718" s="185"/>
      <c r="AC718" s="185"/>
      <c r="AD718" s="185"/>
      <c r="AE718" s="186"/>
      <c r="AF718" s="187"/>
    </row>
    <row r="719" ht="13.65" customHeight="1">
      <c r="A719" s="178"/>
      <c r="B719" s="13"/>
      <c r="C719" s="144"/>
      <c r="D719" s="179"/>
      <c r="E719" s="180"/>
      <c r="F719" s="147"/>
      <c r="G719" s="13"/>
      <c r="H719" s="193"/>
      <c r="I719" s="13"/>
      <c r="J719" s="171"/>
      <c r="K719" s="13"/>
      <c r="L719" s="192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83"/>
      <c r="X719" s="184"/>
      <c r="Y719" s="185"/>
      <c r="Z719" s="185"/>
      <c r="AA719" s="185"/>
      <c r="AB719" s="185"/>
      <c r="AC719" s="185"/>
      <c r="AD719" s="185"/>
      <c r="AE719" s="186"/>
      <c r="AF719" s="187"/>
    </row>
    <row r="720" ht="13.65" customHeight="1">
      <c r="A720" s="178"/>
      <c r="B720" s="13"/>
      <c r="C720" s="144"/>
      <c r="D720" s="179"/>
      <c r="E720" s="180"/>
      <c r="F720" s="147"/>
      <c r="G720" s="13"/>
      <c r="H720" s="193"/>
      <c r="I720" s="13"/>
      <c r="J720" s="171"/>
      <c r="K720" s="13"/>
      <c r="L720" s="192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83"/>
      <c r="X720" s="184"/>
      <c r="Y720" s="185"/>
      <c r="Z720" s="185"/>
      <c r="AA720" s="185"/>
      <c r="AB720" s="185"/>
      <c r="AC720" s="185"/>
      <c r="AD720" s="185"/>
      <c r="AE720" s="186"/>
      <c r="AF720" s="187"/>
    </row>
    <row r="721" ht="13.65" customHeight="1">
      <c r="A721" s="178"/>
      <c r="B721" s="13"/>
      <c r="C721" s="144"/>
      <c r="D721" s="179"/>
      <c r="E721" s="180"/>
      <c r="F721" s="147"/>
      <c r="G721" s="13"/>
      <c r="H721" s="193"/>
      <c r="I721" s="13"/>
      <c r="J721" s="171"/>
      <c r="K721" s="13"/>
      <c r="L721" s="192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83"/>
      <c r="X721" s="184"/>
      <c r="Y721" s="185"/>
      <c r="Z721" s="185"/>
      <c r="AA721" s="185"/>
      <c r="AB721" s="185"/>
      <c r="AC721" s="185"/>
      <c r="AD721" s="185"/>
      <c r="AE721" s="186"/>
      <c r="AF721" s="187"/>
    </row>
    <row r="722" ht="13.65" customHeight="1">
      <c r="A722" s="178"/>
      <c r="B722" s="13"/>
      <c r="C722" s="144"/>
      <c r="D722" s="179"/>
      <c r="E722" s="180"/>
      <c r="F722" s="147"/>
      <c r="G722" s="13"/>
      <c r="H722" s="193"/>
      <c r="I722" s="13"/>
      <c r="J722" s="171"/>
      <c r="K722" s="13"/>
      <c r="L722" s="192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83"/>
      <c r="X722" s="184"/>
      <c r="Y722" s="185"/>
      <c r="Z722" s="185"/>
      <c r="AA722" s="185"/>
      <c r="AB722" s="185"/>
      <c r="AC722" s="185"/>
      <c r="AD722" s="185"/>
      <c r="AE722" s="186"/>
      <c r="AF722" s="187"/>
    </row>
    <row r="723" ht="13.65" customHeight="1">
      <c r="A723" s="178"/>
      <c r="B723" s="13"/>
      <c r="C723" s="144"/>
      <c r="D723" s="179"/>
      <c r="E723" s="180"/>
      <c r="F723" s="147"/>
      <c r="G723" s="13"/>
      <c r="H723" s="193"/>
      <c r="I723" s="13"/>
      <c r="J723" s="171"/>
      <c r="K723" s="13"/>
      <c r="L723" s="192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83"/>
      <c r="X723" s="184"/>
      <c r="Y723" s="185"/>
      <c r="Z723" s="185"/>
      <c r="AA723" s="185"/>
      <c r="AB723" s="185"/>
      <c r="AC723" s="185"/>
      <c r="AD723" s="185"/>
      <c r="AE723" s="186"/>
      <c r="AF723" s="187"/>
    </row>
    <row r="724" ht="13.65" customHeight="1">
      <c r="A724" s="178"/>
      <c r="B724" s="13"/>
      <c r="C724" s="144"/>
      <c r="D724" s="179"/>
      <c r="E724" s="180"/>
      <c r="F724" s="147"/>
      <c r="G724" s="13"/>
      <c r="H724" s="193"/>
      <c r="I724" s="13"/>
      <c r="J724" s="171"/>
      <c r="K724" s="13"/>
      <c r="L724" s="192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83"/>
      <c r="X724" s="184"/>
      <c r="Y724" s="185"/>
      <c r="Z724" s="185"/>
      <c r="AA724" s="185"/>
      <c r="AB724" s="185"/>
      <c r="AC724" s="185"/>
      <c r="AD724" s="185"/>
      <c r="AE724" s="186"/>
      <c r="AF724" s="187"/>
    </row>
    <row r="725" ht="13.65" customHeight="1">
      <c r="A725" s="178"/>
      <c r="B725" s="13"/>
      <c r="C725" s="144"/>
      <c r="D725" s="179"/>
      <c r="E725" s="180"/>
      <c r="F725" s="147"/>
      <c r="G725" s="13"/>
      <c r="H725" s="193"/>
      <c r="I725" s="13"/>
      <c r="J725" s="171"/>
      <c r="K725" s="13"/>
      <c r="L725" s="192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83"/>
      <c r="X725" s="184"/>
      <c r="Y725" s="185"/>
      <c r="Z725" s="185"/>
      <c r="AA725" s="185"/>
      <c r="AB725" s="185"/>
      <c r="AC725" s="185"/>
      <c r="AD725" s="185"/>
      <c r="AE725" s="186"/>
      <c r="AF725" s="187"/>
    </row>
    <row r="726" ht="13.65" customHeight="1">
      <c r="A726" s="178"/>
      <c r="B726" s="13"/>
      <c r="C726" s="144"/>
      <c r="D726" s="179"/>
      <c r="E726" s="180"/>
      <c r="F726" s="147"/>
      <c r="G726" s="13"/>
      <c r="H726" s="193"/>
      <c r="I726" s="13"/>
      <c r="J726" s="171"/>
      <c r="K726" s="13"/>
      <c r="L726" s="192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83"/>
      <c r="X726" s="184"/>
      <c r="Y726" s="185"/>
      <c r="Z726" s="185"/>
      <c r="AA726" s="185"/>
      <c r="AB726" s="185"/>
      <c r="AC726" s="185"/>
      <c r="AD726" s="185"/>
      <c r="AE726" s="186"/>
      <c r="AF726" s="187"/>
    </row>
    <row r="727" ht="13.65" customHeight="1">
      <c r="A727" s="178"/>
      <c r="B727" s="13"/>
      <c r="C727" s="144"/>
      <c r="D727" s="179"/>
      <c r="E727" s="180"/>
      <c r="F727" s="147"/>
      <c r="G727" s="13"/>
      <c r="H727" s="193"/>
      <c r="I727" s="13"/>
      <c r="J727" s="171"/>
      <c r="K727" s="13"/>
      <c r="L727" s="192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83"/>
      <c r="X727" s="184"/>
      <c r="Y727" s="185"/>
      <c r="Z727" s="185"/>
      <c r="AA727" s="185"/>
      <c r="AB727" s="185"/>
      <c r="AC727" s="185"/>
      <c r="AD727" s="185"/>
      <c r="AE727" s="186"/>
      <c r="AF727" s="187"/>
    </row>
    <row r="728" ht="13.65" customHeight="1">
      <c r="A728" s="178"/>
      <c r="B728" s="13"/>
      <c r="C728" s="144"/>
      <c r="D728" s="179"/>
      <c r="E728" s="180"/>
      <c r="F728" s="147"/>
      <c r="G728" s="13"/>
      <c r="H728" s="193"/>
      <c r="I728" s="13"/>
      <c r="J728" s="171"/>
      <c r="K728" s="13"/>
      <c r="L728" s="192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83"/>
      <c r="X728" s="184"/>
      <c r="Y728" s="185"/>
      <c r="Z728" s="185"/>
      <c r="AA728" s="185"/>
      <c r="AB728" s="185"/>
      <c r="AC728" s="185"/>
      <c r="AD728" s="185"/>
      <c r="AE728" s="186"/>
      <c r="AF728" s="187"/>
    </row>
    <row r="729" ht="13.65" customHeight="1">
      <c r="A729" s="178"/>
      <c r="B729" s="13"/>
      <c r="C729" s="144"/>
      <c r="D729" s="179"/>
      <c r="E729" s="180"/>
      <c r="F729" s="147"/>
      <c r="G729" s="13"/>
      <c r="H729" s="193"/>
      <c r="I729" s="13"/>
      <c r="J729" s="171"/>
      <c r="K729" s="13"/>
      <c r="L729" s="192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83"/>
      <c r="X729" s="184"/>
      <c r="Y729" s="185"/>
      <c r="Z729" s="185"/>
      <c r="AA729" s="185"/>
      <c r="AB729" s="185"/>
      <c r="AC729" s="185"/>
      <c r="AD729" s="185"/>
      <c r="AE729" s="186"/>
      <c r="AF729" s="187"/>
    </row>
    <row r="730" ht="13.65" customHeight="1">
      <c r="A730" s="178"/>
      <c r="B730" s="13"/>
      <c r="C730" s="144"/>
      <c r="D730" s="179"/>
      <c r="E730" s="180"/>
      <c r="F730" s="147"/>
      <c r="G730" s="13"/>
      <c r="H730" s="193"/>
      <c r="I730" s="13"/>
      <c r="J730" s="171"/>
      <c r="K730" s="13"/>
      <c r="L730" s="192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83"/>
      <c r="X730" s="184"/>
      <c r="Y730" s="185"/>
      <c r="Z730" s="185"/>
      <c r="AA730" s="185"/>
      <c r="AB730" s="185"/>
      <c r="AC730" s="185"/>
      <c r="AD730" s="185"/>
      <c r="AE730" s="186"/>
      <c r="AF730" s="187"/>
    </row>
    <row r="731" ht="13.65" customHeight="1">
      <c r="A731" s="178"/>
      <c r="B731" s="13"/>
      <c r="C731" s="144"/>
      <c r="D731" s="179"/>
      <c r="E731" s="180"/>
      <c r="F731" s="147"/>
      <c r="G731" s="13"/>
      <c r="H731" s="193"/>
      <c r="I731" s="13"/>
      <c r="J731" s="171"/>
      <c r="K731" s="13"/>
      <c r="L731" s="192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83"/>
      <c r="X731" s="184"/>
      <c r="Y731" s="185"/>
      <c r="Z731" s="185"/>
      <c r="AA731" s="185"/>
      <c r="AB731" s="185"/>
      <c r="AC731" s="185"/>
      <c r="AD731" s="185"/>
      <c r="AE731" s="186"/>
      <c r="AF731" s="187"/>
    </row>
    <row r="732" ht="13.65" customHeight="1">
      <c r="A732" s="178"/>
      <c r="B732" s="13"/>
      <c r="C732" s="144"/>
      <c r="D732" s="179"/>
      <c r="E732" s="180"/>
      <c r="F732" s="147"/>
      <c r="G732" s="13"/>
      <c r="H732" s="193"/>
      <c r="I732" s="13"/>
      <c r="J732" s="171"/>
      <c r="K732" s="13"/>
      <c r="L732" s="192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83"/>
      <c r="X732" s="184"/>
      <c r="Y732" s="185"/>
      <c r="Z732" s="185"/>
      <c r="AA732" s="185"/>
      <c r="AB732" s="185"/>
      <c r="AC732" s="185"/>
      <c r="AD732" s="185"/>
      <c r="AE732" s="186"/>
      <c r="AF732" s="187"/>
    </row>
    <row r="733" ht="13.65" customHeight="1">
      <c r="A733" s="178"/>
      <c r="B733" s="13"/>
      <c r="C733" s="144"/>
      <c r="D733" s="179"/>
      <c r="E733" s="180"/>
      <c r="F733" s="147"/>
      <c r="G733" s="13"/>
      <c r="H733" s="193"/>
      <c r="I733" s="13"/>
      <c r="J733" s="171"/>
      <c r="K733" s="13"/>
      <c r="L733" s="192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83"/>
      <c r="X733" s="184"/>
      <c r="Y733" s="185"/>
      <c r="Z733" s="185"/>
      <c r="AA733" s="185"/>
      <c r="AB733" s="185"/>
      <c r="AC733" s="185"/>
      <c r="AD733" s="185"/>
      <c r="AE733" s="186"/>
      <c r="AF733" s="187"/>
    </row>
    <row r="734" ht="13.65" customHeight="1">
      <c r="A734" s="178"/>
      <c r="B734" s="13"/>
      <c r="C734" s="144"/>
      <c r="D734" s="179"/>
      <c r="E734" s="180"/>
      <c r="F734" s="147"/>
      <c r="G734" s="13"/>
      <c r="H734" s="193"/>
      <c r="I734" s="13"/>
      <c r="J734" s="171"/>
      <c r="K734" s="13"/>
      <c r="L734" s="192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83"/>
      <c r="X734" s="184"/>
      <c r="Y734" s="185"/>
      <c r="Z734" s="185"/>
      <c r="AA734" s="185"/>
      <c r="AB734" s="185"/>
      <c r="AC734" s="185"/>
      <c r="AD734" s="185"/>
      <c r="AE734" s="186"/>
      <c r="AF734" s="187"/>
    </row>
    <row r="735" ht="13.65" customHeight="1">
      <c r="A735" s="178"/>
      <c r="B735" s="13"/>
      <c r="C735" s="144"/>
      <c r="D735" s="179"/>
      <c r="E735" s="180"/>
      <c r="F735" s="147"/>
      <c r="G735" s="13"/>
      <c r="H735" s="193"/>
      <c r="I735" s="13"/>
      <c r="J735" s="171"/>
      <c r="K735" s="13"/>
      <c r="L735" s="192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83"/>
      <c r="X735" s="184"/>
      <c r="Y735" s="185"/>
      <c r="Z735" s="185"/>
      <c r="AA735" s="185"/>
      <c r="AB735" s="185"/>
      <c r="AC735" s="185"/>
      <c r="AD735" s="185"/>
      <c r="AE735" s="186"/>
      <c r="AF735" s="187"/>
    </row>
    <row r="736" ht="13.65" customHeight="1">
      <c r="A736" s="178"/>
      <c r="B736" s="13"/>
      <c r="C736" s="144"/>
      <c r="D736" s="179"/>
      <c r="E736" s="180"/>
      <c r="F736" s="147"/>
      <c r="G736" s="13"/>
      <c r="H736" s="193"/>
      <c r="I736" s="13"/>
      <c r="J736" s="171"/>
      <c r="K736" s="13"/>
      <c r="L736" s="192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83"/>
      <c r="X736" s="184"/>
      <c r="Y736" s="185"/>
      <c r="Z736" s="185"/>
      <c r="AA736" s="185"/>
      <c r="AB736" s="185"/>
      <c r="AC736" s="185"/>
      <c r="AD736" s="185"/>
      <c r="AE736" s="186"/>
      <c r="AF736" s="187"/>
    </row>
    <row r="737" ht="13.65" customHeight="1">
      <c r="A737" s="178"/>
      <c r="B737" s="13"/>
      <c r="C737" s="144"/>
      <c r="D737" s="179"/>
      <c r="E737" s="180"/>
      <c r="F737" s="147"/>
      <c r="G737" s="13"/>
      <c r="H737" s="193"/>
      <c r="I737" s="13"/>
      <c r="J737" s="171"/>
      <c r="K737" s="13"/>
      <c r="L737" s="192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83"/>
      <c r="X737" s="184"/>
      <c r="Y737" s="185"/>
      <c r="Z737" s="185"/>
      <c r="AA737" s="185"/>
      <c r="AB737" s="185"/>
      <c r="AC737" s="185"/>
      <c r="AD737" s="185"/>
      <c r="AE737" s="186"/>
      <c r="AF737" s="187"/>
    </row>
    <row r="738" ht="13.65" customHeight="1">
      <c r="A738" s="178"/>
      <c r="B738" s="13"/>
      <c r="C738" s="144"/>
      <c r="D738" s="179"/>
      <c r="E738" s="180"/>
      <c r="F738" s="147"/>
      <c r="G738" s="13"/>
      <c r="H738" s="193"/>
      <c r="I738" s="13"/>
      <c r="J738" s="171"/>
      <c r="K738" s="13"/>
      <c r="L738" s="192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83"/>
      <c r="X738" s="184"/>
      <c r="Y738" s="185"/>
      <c r="Z738" s="185"/>
      <c r="AA738" s="185"/>
      <c r="AB738" s="185"/>
      <c r="AC738" s="185"/>
      <c r="AD738" s="185"/>
      <c r="AE738" s="186"/>
      <c r="AF738" s="187"/>
    </row>
    <row r="739" ht="13.65" customHeight="1">
      <c r="A739" s="178"/>
      <c r="B739" s="13"/>
      <c r="C739" s="144"/>
      <c r="D739" s="179"/>
      <c r="E739" s="180"/>
      <c r="F739" s="147"/>
      <c r="G739" s="13"/>
      <c r="H739" s="193"/>
      <c r="I739" s="13"/>
      <c r="J739" s="171"/>
      <c r="K739" s="13"/>
      <c r="L739" s="192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83"/>
      <c r="X739" s="184"/>
      <c r="Y739" s="185"/>
      <c r="Z739" s="185"/>
      <c r="AA739" s="185"/>
      <c r="AB739" s="185"/>
      <c r="AC739" s="185"/>
      <c r="AD739" s="185"/>
      <c r="AE739" s="186"/>
      <c r="AF739" s="187"/>
    </row>
    <row r="740" ht="13.65" customHeight="1">
      <c r="A740" s="178"/>
      <c r="B740" s="13"/>
      <c r="C740" s="144"/>
      <c r="D740" s="179"/>
      <c r="E740" s="180"/>
      <c r="F740" s="147"/>
      <c r="G740" s="13"/>
      <c r="H740" s="193"/>
      <c r="I740" s="13"/>
      <c r="J740" s="171"/>
      <c r="K740" s="13"/>
      <c r="L740" s="192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83"/>
      <c r="X740" s="184"/>
      <c r="Y740" s="185"/>
      <c r="Z740" s="185"/>
      <c r="AA740" s="185"/>
      <c r="AB740" s="185"/>
      <c r="AC740" s="185"/>
      <c r="AD740" s="185"/>
      <c r="AE740" s="186"/>
      <c r="AF740" s="187"/>
    </row>
    <row r="741" ht="13.65" customHeight="1">
      <c r="A741" s="178"/>
      <c r="B741" s="13"/>
      <c r="C741" s="144"/>
      <c r="D741" s="179"/>
      <c r="E741" s="180"/>
      <c r="F741" s="147"/>
      <c r="G741" s="13"/>
      <c r="H741" s="193"/>
      <c r="I741" s="13"/>
      <c r="J741" s="171"/>
      <c r="K741" s="13"/>
      <c r="L741" s="192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83"/>
      <c r="X741" s="184"/>
      <c r="Y741" s="185"/>
      <c r="Z741" s="185"/>
      <c r="AA741" s="185"/>
      <c r="AB741" s="185"/>
      <c r="AC741" s="185"/>
      <c r="AD741" s="185"/>
      <c r="AE741" s="186"/>
      <c r="AF741" s="187"/>
    </row>
    <row r="742" ht="13.65" customHeight="1">
      <c r="A742" s="178"/>
      <c r="B742" s="13"/>
      <c r="C742" s="144"/>
      <c r="D742" s="179"/>
      <c r="E742" s="180"/>
      <c r="F742" s="147"/>
      <c r="G742" s="13"/>
      <c r="H742" s="193"/>
      <c r="I742" s="13"/>
      <c r="J742" s="171"/>
      <c r="K742" s="13"/>
      <c r="L742" s="192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83"/>
      <c r="X742" s="184"/>
      <c r="Y742" s="185"/>
      <c r="Z742" s="185"/>
      <c r="AA742" s="185"/>
      <c r="AB742" s="185"/>
      <c r="AC742" s="185"/>
      <c r="AD742" s="185"/>
      <c r="AE742" s="186"/>
      <c r="AF742" s="187"/>
    </row>
    <row r="743" ht="13.65" customHeight="1">
      <c r="A743" s="178"/>
      <c r="B743" s="13"/>
      <c r="C743" s="144"/>
      <c r="D743" s="179"/>
      <c r="E743" s="180"/>
      <c r="F743" s="147"/>
      <c r="G743" s="13"/>
      <c r="H743" s="193"/>
      <c r="I743" s="13"/>
      <c r="J743" s="171"/>
      <c r="K743" s="13"/>
      <c r="L743" s="192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83"/>
      <c r="X743" s="184"/>
      <c r="Y743" s="185"/>
      <c r="Z743" s="185"/>
      <c r="AA743" s="185"/>
      <c r="AB743" s="185"/>
      <c r="AC743" s="185"/>
      <c r="AD743" s="185"/>
      <c r="AE743" s="186"/>
      <c r="AF743" s="187"/>
    </row>
    <row r="744" ht="13.65" customHeight="1">
      <c r="A744" s="178"/>
      <c r="B744" s="13"/>
      <c r="C744" s="144"/>
      <c r="D744" s="179"/>
      <c r="E744" s="180"/>
      <c r="F744" s="147"/>
      <c r="G744" s="13"/>
      <c r="H744" s="193"/>
      <c r="I744" s="13"/>
      <c r="J744" s="171"/>
      <c r="K744" s="13"/>
      <c r="L744" s="192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83"/>
      <c r="X744" s="184"/>
      <c r="Y744" s="185"/>
      <c r="Z744" s="185"/>
      <c r="AA744" s="185"/>
      <c r="AB744" s="185"/>
      <c r="AC744" s="185"/>
      <c r="AD744" s="185"/>
      <c r="AE744" s="186"/>
      <c r="AF744" s="187"/>
    </row>
    <row r="745" ht="13.65" customHeight="1">
      <c r="A745" s="178"/>
      <c r="B745" s="13"/>
      <c r="C745" s="144"/>
      <c r="D745" s="179"/>
      <c r="E745" s="180"/>
      <c r="F745" s="147"/>
      <c r="G745" s="13"/>
      <c r="H745" s="193"/>
      <c r="I745" s="13"/>
      <c r="J745" s="171"/>
      <c r="K745" s="13"/>
      <c r="L745" s="192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83"/>
      <c r="X745" s="184"/>
      <c r="Y745" s="185"/>
      <c r="Z745" s="185"/>
      <c r="AA745" s="185"/>
      <c r="AB745" s="185"/>
      <c r="AC745" s="185"/>
      <c r="AD745" s="185"/>
      <c r="AE745" s="186"/>
      <c r="AF745" s="187"/>
    </row>
    <row r="746" ht="13.65" customHeight="1">
      <c r="A746" s="178"/>
      <c r="B746" s="13"/>
      <c r="C746" s="144"/>
      <c r="D746" s="179"/>
      <c r="E746" s="180"/>
      <c r="F746" s="147"/>
      <c r="G746" s="13"/>
      <c r="H746" s="193"/>
      <c r="I746" s="13"/>
      <c r="J746" s="171"/>
      <c r="K746" s="13"/>
      <c r="L746" s="192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83"/>
      <c r="X746" s="184"/>
      <c r="Y746" s="185"/>
      <c r="Z746" s="185"/>
      <c r="AA746" s="185"/>
      <c r="AB746" s="185"/>
      <c r="AC746" s="185"/>
      <c r="AD746" s="185"/>
      <c r="AE746" s="186"/>
      <c r="AF746" s="187"/>
    </row>
    <row r="747" ht="13.65" customHeight="1">
      <c r="A747" s="178"/>
      <c r="B747" s="13"/>
      <c r="C747" s="144"/>
      <c r="D747" s="179"/>
      <c r="E747" s="180"/>
      <c r="F747" s="147"/>
      <c r="G747" s="13"/>
      <c r="H747" s="193"/>
      <c r="I747" s="13"/>
      <c r="J747" s="171"/>
      <c r="K747" s="13"/>
      <c r="L747" s="192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83"/>
      <c r="X747" s="184"/>
      <c r="Y747" s="185"/>
      <c r="Z747" s="185"/>
      <c r="AA747" s="185"/>
      <c r="AB747" s="185"/>
      <c r="AC747" s="185"/>
      <c r="AD747" s="185"/>
      <c r="AE747" s="186"/>
      <c r="AF747" s="187"/>
    </row>
    <row r="748" ht="13.65" customHeight="1">
      <c r="A748" s="178"/>
      <c r="B748" s="13"/>
      <c r="C748" s="144"/>
      <c r="D748" s="179"/>
      <c r="E748" s="180"/>
      <c r="F748" s="147"/>
      <c r="G748" s="13"/>
      <c r="H748" s="193"/>
      <c r="I748" s="13"/>
      <c r="J748" s="171"/>
      <c r="K748" s="13"/>
      <c r="L748" s="192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83"/>
      <c r="X748" s="184"/>
      <c r="Y748" s="185"/>
      <c r="Z748" s="185"/>
      <c r="AA748" s="185"/>
      <c r="AB748" s="185"/>
      <c r="AC748" s="185"/>
      <c r="AD748" s="185"/>
      <c r="AE748" s="186"/>
      <c r="AF748" s="187"/>
    </row>
    <row r="749" ht="13.65" customHeight="1">
      <c r="A749" s="178"/>
      <c r="B749" s="13"/>
      <c r="C749" s="144"/>
      <c r="D749" s="179"/>
      <c r="E749" s="180"/>
      <c r="F749" s="147"/>
      <c r="G749" s="13"/>
      <c r="H749" s="193"/>
      <c r="I749" s="13"/>
      <c r="J749" s="171"/>
      <c r="K749" s="13"/>
      <c r="L749" s="192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83"/>
      <c r="X749" s="184"/>
      <c r="Y749" s="185"/>
      <c r="Z749" s="185"/>
      <c r="AA749" s="185"/>
      <c r="AB749" s="185"/>
      <c r="AC749" s="185"/>
      <c r="AD749" s="185"/>
      <c r="AE749" s="186"/>
      <c r="AF749" s="187"/>
    </row>
    <row r="750" ht="13.65" customHeight="1">
      <c r="A750" s="178"/>
      <c r="B750" s="13"/>
      <c r="C750" s="144"/>
      <c r="D750" s="179"/>
      <c r="E750" s="180"/>
      <c r="F750" s="147"/>
      <c r="G750" s="13"/>
      <c r="H750" s="193"/>
      <c r="I750" s="13"/>
      <c r="J750" s="171"/>
      <c r="K750" s="13"/>
      <c r="L750" s="192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83"/>
      <c r="X750" s="184"/>
      <c r="Y750" s="185"/>
      <c r="Z750" s="185"/>
      <c r="AA750" s="185"/>
      <c r="AB750" s="185"/>
      <c r="AC750" s="185"/>
      <c r="AD750" s="185"/>
      <c r="AE750" s="186"/>
      <c r="AF750" s="187"/>
    </row>
    <row r="751" ht="13.65" customHeight="1">
      <c r="A751" s="178"/>
      <c r="B751" s="13"/>
      <c r="C751" s="144"/>
      <c r="D751" s="179"/>
      <c r="E751" s="180"/>
      <c r="F751" s="147"/>
      <c r="G751" s="13"/>
      <c r="H751" s="193"/>
      <c r="I751" s="13"/>
      <c r="J751" s="171"/>
      <c r="K751" s="13"/>
      <c r="L751" s="192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83"/>
      <c r="X751" s="184"/>
      <c r="Y751" s="185"/>
      <c r="Z751" s="185"/>
      <c r="AA751" s="185"/>
      <c r="AB751" s="185"/>
      <c r="AC751" s="185"/>
      <c r="AD751" s="185"/>
      <c r="AE751" s="186"/>
      <c r="AF751" s="187"/>
    </row>
    <row r="752" ht="13.65" customHeight="1">
      <c r="A752" s="178"/>
      <c r="B752" s="13"/>
      <c r="C752" s="144"/>
      <c r="D752" s="179"/>
      <c r="E752" s="180"/>
      <c r="F752" s="147"/>
      <c r="G752" s="13"/>
      <c r="H752" s="193"/>
      <c r="I752" s="13"/>
      <c r="J752" s="171"/>
      <c r="K752" s="13"/>
      <c r="L752" s="192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83"/>
      <c r="X752" s="184"/>
      <c r="Y752" s="185"/>
      <c r="Z752" s="185"/>
      <c r="AA752" s="185"/>
      <c r="AB752" s="185"/>
      <c r="AC752" s="185"/>
      <c r="AD752" s="185"/>
      <c r="AE752" s="186"/>
      <c r="AF752" s="187"/>
    </row>
    <row r="753" ht="13.65" customHeight="1">
      <c r="A753" s="178"/>
      <c r="B753" s="13"/>
      <c r="C753" s="144"/>
      <c r="D753" s="179"/>
      <c r="E753" s="180"/>
      <c r="F753" s="147"/>
      <c r="G753" s="13"/>
      <c r="H753" s="193"/>
      <c r="I753" s="13"/>
      <c r="J753" s="171"/>
      <c r="K753" s="13"/>
      <c r="L753" s="192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83"/>
      <c r="X753" s="184"/>
      <c r="Y753" s="185"/>
      <c r="Z753" s="185"/>
      <c r="AA753" s="185"/>
      <c r="AB753" s="185"/>
      <c r="AC753" s="185"/>
      <c r="AD753" s="185"/>
      <c r="AE753" s="186"/>
      <c r="AF753" s="187"/>
    </row>
    <row r="754" ht="13.65" customHeight="1">
      <c r="A754" s="178"/>
      <c r="B754" s="13"/>
      <c r="C754" s="144"/>
      <c r="D754" s="179"/>
      <c r="E754" s="180"/>
      <c r="F754" s="147"/>
      <c r="G754" s="13"/>
      <c r="H754" s="193"/>
      <c r="I754" s="13"/>
      <c r="J754" s="171"/>
      <c r="K754" s="13"/>
      <c r="L754" s="192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83"/>
      <c r="X754" s="184"/>
      <c r="Y754" s="185"/>
      <c r="Z754" s="185"/>
      <c r="AA754" s="185"/>
      <c r="AB754" s="185"/>
      <c r="AC754" s="185"/>
      <c r="AD754" s="185"/>
      <c r="AE754" s="186"/>
      <c r="AF754" s="187"/>
    </row>
    <row r="755" ht="13.65" customHeight="1">
      <c r="A755" s="178"/>
      <c r="B755" s="13"/>
      <c r="C755" s="144"/>
      <c r="D755" s="179"/>
      <c r="E755" s="180"/>
      <c r="F755" s="147"/>
      <c r="G755" s="13"/>
      <c r="H755" s="193"/>
      <c r="I755" s="13"/>
      <c r="J755" s="171"/>
      <c r="K755" s="13"/>
      <c r="L755" s="192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83"/>
      <c r="X755" s="184"/>
      <c r="Y755" s="185"/>
      <c r="Z755" s="185"/>
      <c r="AA755" s="185"/>
      <c r="AB755" s="185"/>
      <c r="AC755" s="185"/>
      <c r="AD755" s="185"/>
      <c r="AE755" s="186"/>
      <c r="AF755" s="187"/>
    </row>
    <row r="756" ht="13.65" customHeight="1">
      <c r="A756" s="178"/>
      <c r="B756" s="13"/>
      <c r="C756" s="144"/>
      <c r="D756" s="179"/>
      <c r="E756" s="180"/>
      <c r="F756" s="147"/>
      <c r="G756" s="13"/>
      <c r="H756" s="193"/>
      <c r="I756" s="13"/>
      <c r="J756" s="171"/>
      <c r="K756" s="13"/>
      <c r="L756" s="192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83"/>
      <c r="X756" s="184"/>
      <c r="Y756" s="185"/>
      <c r="Z756" s="185"/>
      <c r="AA756" s="185"/>
      <c r="AB756" s="185"/>
      <c r="AC756" s="185"/>
      <c r="AD756" s="185"/>
      <c r="AE756" s="186"/>
      <c r="AF756" s="187"/>
    </row>
    <row r="757" ht="13.65" customHeight="1">
      <c r="A757" s="178"/>
      <c r="B757" s="13"/>
      <c r="C757" s="144"/>
      <c r="D757" s="179"/>
      <c r="E757" s="180"/>
      <c r="F757" s="147"/>
      <c r="G757" s="13"/>
      <c r="H757" s="193"/>
      <c r="I757" s="13"/>
      <c r="J757" s="171"/>
      <c r="K757" s="13"/>
      <c r="L757" s="192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83"/>
      <c r="X757" s="184"/>
      <c r="Y757" s="185"/>
      <c r="Z757" s="185"/>
      <c r="AA757" s="185"/>
      <c r="AB757" s="185"/>
      <c r="AC757" s="185"/>
      <c r="AD757" s="185"/>
      <c r="AE757" s="186"/>
      <c r="AF757" s="187"/>
    </row>
    <row r="758" ht="13.65" customHeight="1">
      <c r="A758" s="178"/>
      <c r="B758" s="13"/>
      <c r="C758" s="144"/>
      <c r="D758" s="179"/>
      <c r="E758" s="180"/>
      <c r="F758" s="147"/>
      <c r="G758" s="13"/>
      <c r="H758" s="193"/>
      <c r="I758" s="13"/>
      <c r="J758" s="171"/>
      <c r="K758" s="13"/>
      <c r="L758" s="192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83"/>
      <c r="X758" s="184"/>
      <c r="Y758" s="185"/>
      <c r="Z758" s="185"/>
      <c r="AA758" s="185"/>
      <c r="AB758" s="185"/>
      <c r="AC758" s="185"/>
      <c r="AD758" s="185"/>
      <c r="AE758" s="186"/>
      <c r="AF758" s="187"/>
    </row>
    <row r="759" ht="13.65" customHeight="1">
      <c r="A759" s="178"/>
      <c r="B759" s="13"/>
      <c r="C759" s="144"/>
      <c r="D759" s="179"/>
      <c r="E759" s="180"/>
      <c r="F759" s="147"/>
      <c r="G759" s="13"/>
      <c r="H759" s="193"/>
      <c r="I759" s="13"/>
      <c r="J759" s="171"/>
      <c r="K759" s="13"/>
      <c r="L759" s="192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83"/>
      <c r="X759" s="184"/>
      <c r="Y759" s="185"/>
      <c r="Z759" s="185"/>
      <c r="AA759" s="185"/>
      <c r="AB759" s="185"/>
      <c r="AC759" s="185"/>
      <c r="AD759" s="185"/>
      <c r="AE759" s="186"/>
      <c r="AF759" s="187"/>
    </row>
    <row r="760" ht="13.65" customHeight="1">
      <c r="A760" s="178"/>
      <c r="B760" s="13"/>
      <c r="C760" s="144"/>
      <c r="D760" s="179"/>
      <c r="E760" s="180"/>
      <c r="F760" s="147"/>
      <c r="G760" s="13"/>
      <c r="H760" s="193"/>
      <c r="I760" s="13"/>
      <c r="J760" s="171"/>
      <c r="K760" s="13"/>
      <c r="L760" s="192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83"/>
      <c r="X760" s="184"/>
      <c r="Y760" s="185"/>
      <c r="Z760" s="185"/>
      <c r="AA760" s="185"/>
      <c r="AB760" s="185"/>
      <c r="AC760" s="185"/>
      <c r="AD760" s="185"/>
      <c r="AE760" s="186"/>
      <c r="AF760" s="187"/>
    </row>
    <row r="761" ht="13.65" customHeight="1">
      <c r="A761" s="178"/>
      <c r="B761" s="13"/>
      <c r="C761" s="144"/>
      <c r="D761" s="179"/>
      <c r="E761" s="180"/>
      <c r="F761" s="147"/>
      <c r="G761" s="13"/>
      <c r="H761" s="193"/>
      <c r="I761" s="13"/>
      <c r="J761" s="171"/>
      <c r="K761" s="13"/>
      <c r="L761" s="192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83"/>
      <c r="X761" s="184"/>
      <c r="Y761" s="185"/>
      <c r="Z761" s="185"/>
      <c r="AA761" s="185"/>
      <c r="AB761" s="185"/>
      <c r="AC761" s="185"/>
      <c r="AD761" s="185"/>
      <c r="AE761" s="186"/>
      <c r="AF761" s="187"/>
    </row>
    <row r="762" ht="13.65" customHeight="1">
      <c r="A762" s="178"/>
      <c r="B762" s="13"/>
      <c r="C762" s="144"/>
      <c r="D762" s="179"/>
      <c r="E762" s="180"/>
      <c r="F762" s="147"/>
      <c r="G762" s="13"/>
      <c r="H762" s="193"/>
      <c r="I762" s="13"/>
      <c r="J762" s="171"/>
      <c r="K762" s="13"/>
      <c r="L762" s="192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83"/>
      <c r="X762" s="184"/>
      <c r="Y762" s="185"/>
      <c r="Z762" s="185"/>
      <c r="AA762" s="185"/>
      <c r="AB762" s="185"/>
      <c r="AC762" s="185"/>
      <c r="AD762" s="185"/>
      <c r="AE762" s="186"/>
      <c r="AF762" s="187"/>
    </row>
    <row r="763" ht="13.65" customHeight="1">
      <c r="A763" s="178"/>
      <c r="B763" s="13"/>
      <c r="C763" s="144"/>
      <c r="D763" s="179"/>
      <c r="E763" s="180"/>
      <c r="F763" s="147"/>
      <c r="G763" s="13"/>
      <c r="H763" s="193"/>
      <c r="I763" s="13"/>
      <c r="J763" s="171"/>
      <c r="K763" s="13"/>
      <c r="L763" s="192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83"/>
      <c r="X763" s="184"/>
      <c r="Y763" s="185"/>
      <c r="Z763" s="185"/>
      <c r="AA763" s="185"/>
      <c r="AB763" s="185"/>
      <c r="AC763" s="185"/>
      <c r="AD763" s="185"/>
      <c r="AE763" s="186"/>
      <c r="AF763" s="187"/>
    </row>
    <row r="764" ht="13.65" customHeight="1">
      <c r="A764" s="178"/>
      <c r="B764" s="13"/>
      <c r="C764" s="144"/>
      <c r="D764" s="179"/>
      <c r="E764" s="180"/>
      <c r="F764" s="147"/>
      <c r="G764" s="13"/>
      <c r="H764" s="193"/>
      <c r="I764" s="13"/>
      <c r="J764" s="171"/>
      <c r="K764" s="13"/>
      <c r="L764" s="192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83"/>
      <c r="X764" s="184"/>
      <c r="Y764" s="185"/>
      <c r="Z764" s="185"/>
      <c r="AA764" s="185"/>
      <c r="AB764" s="185"/>
      <c r="AC764" s="185"/>
      <c r="AD764" s="185"/>
      <c r="AE764" s="186"/>
      <c r="AF764" s="187"/>
    </row>
    <row r="765" ht="13.65" customHeight="1">
      <c r="A765" s="178"/>
      <c r="B765" s="13"/>
      <c r="C765" s="144"/>
      <c r="D765" s="179"/>
      <c r="E765" s="180"/>
      <c r="F765" s="147"/>
      <c r="G765" s="13"/>
      <c r="H765" s="193"/>
      <c r="I765" s="13"/>
      <c r="J765" s="171"/>
      <c r="K765" s="13"/>
      <c r="L765" s="192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83"/>
      <c r="X765" s="184"/>
      <c r="Y765" s="185"/>
      <c r="Z765" s="185"/>
      <c r="AA765" s="185"/>
      <c r="AB765" s="185"/>
      <c r="AC765" s="185"/>
      <c r="AD765" s="185"/>
      <c r="AE765" s="186"/>
      <c r="AF765" s="187"/>
    </row>
    <row r="766" ht="13.65" customHeight="1">
      <c r="A766" s="178"/>
      <c r="B766" s="13"/>
      <c r="C766" s="144"/>
      <c r="D766" s="179"/>
      <c r="E766" s="180"/>
      <c r="F766" s="147"/>
      <c r="G766" s="13"/>
      <c r="H766" s="193"/>
      <c r="I766" s="13"/>
      <c r="J766" s="171"/>
      <c r="K766" s="13"/>
      <c r="L766" s="192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83"/>
      <c r="X766" s="184"/>
      <c r="Y766" s="185"/>
      <c r="Z766" s="185"/>
      <c r="AA766" s="185"/>
      <c r="AB766" s="185"/>
      <c r="AC766" s="185"/>
      <c r="AD766" s="185"/>
      <c r="AE766" s="186"/>
      <c r="AF766" s="187"/>
    </row>
    <row r="767" ht="13.65" customHeight="1">
      <c r="A767" s="178"/>
      <c r="B767" s="13"/>
      <c r="C767" s="144"/>
      <c r="D767" s="179"/>
      <c r="E767" s="180"/>
      <c r="F767" s="147"/>
      <c r="G767" s="13"/>
      <c r="H767" s="193"/>
      <c r="I767" s="13"/>
      <c r="J767" s="171"/>
      <c r="K767" s="13"/>
      <c r="L767" s="192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83"/>
      <c r="X767" s="184"/>
      <c r="Y767" s="185"/>
      <c r="Z767" s="185"/>
      <c r="AA767" s="185"/>
      <c r="AB767" s="185"/>
      <c r="AC767" s="185"/>
      <c r="AD767" s="185"/>
      <c r="AE767" s="186"/>
      <c r="AF767" s="187"/>
    </row>
    <row r="768" ht="13.65" customHeight="1">
      <c r="A768" s="178"/>
      <c r="B768" s="13"/>
      <c r="C768" s="144"/>
      <c r="D768" s="179"/>
      <c r="E768" s="180"/>
      <c r="F768" s="147"/>
      <c r="G768" s="13"/>
      <c r="H768" s="193"/>
      <c r="I768" s="13"/>
      <c r="J768" s="171"/>
      <c r="K768" s="13"/>
      <c r="L768" s="192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83"/>
      <c r="X768" s="184"/>
      <c r="Y768" s="185"/>
      <c r="Z768" s="185"/>
      <c r="AA768" s="185"/>
      <c r="AB768" s="185"/>
      <c r="AC768" s="185"/>
      <c r="AD768" s="185"/>
      <c r="AE768" s="186"/>
      <c r="AF768" s="187"/>
    </row>
    <row r="769" ht="13.65" customHeight="1">
      <c r="A769" s="178"/>
      <c r="B769" s="13"/>
      <c r="C769" s="144"/>
      <c r="D769" s="179"/>
      <c r="E769" s="180"/>
      <c r="F769" s="147"/>
      <c r="G769" s="13"/>
      <c r="H769" s="193"/>
      <c r="I769" s="13"/>
      <c r="J769" s="171"/>
      <c r="K769" s="13"/>
      <c r="L769" s="192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83"/>
      <c r="X769" s="184"/>
      <c r="Y769" s="185"/>
      <c r="Z769" s="185"/>
      <c r="AA769" s="185"/>
      <c r="AB769" s="185"/>
      <c r="AC769" s="185"/>
      <c r="AD769" s="185"/>
      <c r="AE769" s="186"/>
      <c r="AF769" s="187"/>
    </row>
    <row r="770" ht="13.65" customHeight="1">
      <c r="A770" s="178"/>
      <c r="B770" s="13"/>
      <c r="C770" s="144"/>
      <c r="D770" s="179"/>
      <c r="E770" s="180"/>
      <c r="F770" s="147"/>
      <c r="G770" s="13"/>
      <c r="H770" s="193"/>
      <c r="I770" s="13"/>
      <c r="J770" s="171"/>
      <c r="K770" s="13"/>
      <c r="L770" s="192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83"/>
      <c r="X770" s="184"/>
      <c r="Y770" s="185"/>
      <c r="Z770" s="185"/>
      <c r="AA770" s="185"/>
      <c r="AB770" s="185"/>
      <c r="AC770" s="185"/>
      <c r="AD770" s="185"/>
      <c r="AE770" s="186"/>
      <c r="AF770" s="187"/>
    </row>
    <row r="771" ht="13.65" customHeight="1">
      <c r="A771" s="178"/>
      <c r="B771" s="13"/>
      <c r="C771" s="144"/>
      <c r="D771" s="179"/>
      <c r="E771" s="180"/>
      <c r="F771" s="147"/>
      <c r="G771" s="13"/>
      <c r="H771" s="193"/>
      <c r="I771" s="13"/>
      <c r="J771" s="171"/>
      <c r="K771" s="13"/>
      <c r="L771" s="192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83"/>
      <c r="X771" s="184"/>
      <c r="Y771" s="185"/>
      <c r="Z771" s="185"/>
      <c r="AA771" s="185"/>
      <c r="AB771" s="185"/>
      <c r="AC771" s="185"/>
      <c r="AD771" s="185"/>
      <c r="AE771" s="186"/>
      <c r="AF771" s="187"/>
    </row>
    <row r="772" ht="13.65" customHeight="1">
      <c r="A772" s="178"/>
      <c r="B772" s="13"/>
      <c r="C772" s="144"/>
      <c r="D772" s="179"/>
      <c r="E772" s="180"/>
      <c r="F772" s="147"/>
      <c r="G772" s="13"/>
      <c r="H772" s="193"/>
      <c r="I772" s="13"/>
      <c r="J772" s="171"/>
      <c r="K772" s="13"/>
      <c r="L772" s="192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83"/>
      <c r="X772" s="184"/>
      <c r="Y772" s="185"/>
      <c r="Z772" s="185"/>
      <c r="AA772" s="185"/>
      <c r="AB772" s="185"/>
      <c r="AC772" s="185"/>
      <c r="AD772" s="185"/>
      <c r="AE772" s="186"/>
      <c r="AF772" s="187"/>
    </row>
    <row r="773" ht="13.65" customHeight="1">
      <c r="A773" s="178"/>
      <c r="B773" s="13"/>
      <c r="C773" s="144"/>
      <c r="D773" s="179"/>
      <c r="E773" s="180"/>
      <c r="F773" s="147"/>
      <c r="G773" s="13"/>
      <c r="H773" s="193"/>
      <c r="I773" s="13"/>
      <c r="J773" s="171"/>
      <c r="K773" s="13"/>
      <c r="L773" s="192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83"/>
      <c r="X773" s="184"/>
      <c r="Y773" s="185"/>
      <c r="Z773" s="185"/>
      <c r="AA773" s="185"/>
      <c r="AB773" s="185"/>
      <c r="AC773" s="185"/>
      <c r="AD773" s="185"/>
      <c r="AE773" s="186"/>
      <c r="AF773" s="187"/>
    </row>
    <row r="774" ht="13.65" customHeight="1">
      <c r="A774" s="178"/>
      <c r="B774" s="13"/>
      <c r="C774" s="144"/>
      <c r="D774" s="179"/>
      <c r="E774" s="180"/>
      <c r="F774" s="147"/>
      <c r="G774" s="13"/>
      <c r="H774" s="193"/>
      <c r="I774" s="13"/>
      <c r="J774" s="171"/>
      <c r="K774" s="13"/>
      <c r="L774" s="192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83"/>
      <c r="X774" s="184"/>
      <c r="Y774" s="185"/>
      <c r="Z774" s="185"/>
      <c r="AA774" s="185"/>
      <c r="AB774" s="185"/>
      <c r="AC774" s="185"/>
      <c r="AD774" s="185"/>
      <c r="AE774" s="186"/>
      <c r="AF774" s="187"/>
    </row>
    <row r="775" ht="13.65" customHeight="1">
      <c r="A775" s="178"/>
      <c r="B775" s="13"/>
      <c r="C775" s="144"/>
      <c r="D775" s="179"/>
      <c r="E775" s="180"/>
      <c r="F775" s="147"/>
      <c r="G775" s="13"/>
      <c r="H775" s="193"/>
      <c r="I775" s="13"/>
      <c r="J775" s="171"/>
      <c r="K775" s="13"/>
      <c r="L775" s="192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83"/>
      <c r="X775" s="184"/>
      <c r="Y775" s="185"/>
      <c r="Z775" s="185"/>
      <c r="AA775" s="185"/>
      <c r="AB775" s="185"/>
      <c r="AC775" s="185"/>
      <c r="AD775" s="185"/>
      <c r="AE775" s="186"/>
      <c r="AF775" s="187"/>
    </row>
    <row r="776" ht="13.65" customHeight="1">
      <c r="A776" s="178"/>
      <c r="B776" s="13"/>
      <c r="C776" s="144"/>
      <c r="D776" s="179"/>
      <c r="E776" s="180"/>
      <c r="F776" s="147"/>
      <c r="G776" s="13"/>
      <c r="H776" s="193"/>
      <c r="I776" s="13"/>
      <c r="J776" s="171"/>
      <c r="K776" s="13"/>
      <c r="L776" s="192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83"/>
      <c r="X776" s="184"/>
      <c r="Y776" s="185"/>
      <c r="Z776" s="185"/>
      <c r="AA776" s="185"/>
      <c r="AB776" s="185"/>
      <c r="AC776" s="185"/>
      <c r="AD776" s="185"/>
      <c r="AE776" s="186"/>
      <c r="AF776" s="187"/>
    </row>
    <row r="777" ht="13.65" customHeight="1">
      <c r="A777" s="178"/>
      <c r="B777" s="13"/>
      <c r="C777" s="144"/>
      <c r="D777" s="179"/>
      <c r="E777" s="180"/>
      <c r="F777" s="147"/>
      <c r="G777" s="13"/>
      <c r="H777" s="193"/>
      <c r="I777" s="13"/>
      <c r="J777" s="171"/>
      <c r="K777" s="13"/>
      <c r="L777" s="192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83"/>
      <c r="X777" s="184"/>
      <c r="Y777" s="185"/>
      <c r="Z777" s="185"/>
      <c r="AA777" s="185"/>
      <c r="AB777" s="185"/>
      <c r="AC777" s="185"/>
      <c r="AD777" s="185"/>
      <c r="AE777" s="186"/>
      <c r="AF777" s="187"/>
    </row>
    <row r="778" ht="13.65" customHeight="1">
      <c r="A778" s="178"/>
      <c r="B778" s="13"/>
      <c r="C778" s="144"/>
      <c r="D778" s="179"/>
      <c r="E778" s="180"/>
      <c r="F778" s="147"/>
      <c r="G778" s="13"/>
      <c r="H778" s="193"/>
      <c r="I778" s="13"/>
      <c r="J778" s="171"/>
      <c r="K778" s="13"/>
      <c r="L778" s="192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83"/>
      <c r="X778" s="184"/>
      <c r="Y778" s="185"/>
      <c r="Z778" s="185"/>
      <c r="AA778" s="185"/>
      <c r="AB778" s="185"/>
      <c r="AC778" s="185"/>
      <c r="AD778" s="185"/>
      <c r="AE778" s="186"/>
      <c r="AF778" s="187"/>
    </row>
    <row r="779" ht="13.65" customHeight="1">
      <c r="A779" s="178"/>
      <c r="B779" s="13"/>
      <c r="C779" s="144"/>
      <c r="D779" s="179"/>
      <c r="E779" s="180"/>
      <c r="F779" s="147"/>
      <c r="G779" s="13"/>
      <c r="H779" s="193"/>
      <c r="I779" s="13"/>
      <c r="J779" s="171"/>
      <c r="K779" s="13"/>
      <c r="L779" s="192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83"/>
      <c r="X779" s="184"/>
      <c r="Y779" s="185"/>
      <c r="Z779" s="185"/>
      <c r="AA779" s="185"/>
      <c r="AB779" s="185"/>
      <c r="AC779" s="185"/>
      <c r="AD779" s="185"/>
      <c r="AE779" s="186"/>
      <c r="AF779" s="187"/>
    </row>
    <row r="780" ht="13.65" customHeight="1">
      <c r="A780" s="178"/>
      <c r="B780" s="13"/>
      <c r="C780" s="144"/>
      <c r="D780" s="179"/>
      <c r="E780" s="180"/>
      <c r="F780" s="147"/>
      <c r="G780" s="13"/>
      <c r="H780" s="193"/>
      <c r="I780" s="13"/>
      <c r="J780" s="171"/>
      <c r="K780" s="13"/>
      <c r="L780" s="192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83"/>
      <c r="X780" s="184"/>
      <c r="Y780" s="185"/>
      <c r="Z780" s="185"/>
      <c r="AA780" s="185"/>
      <c r="AB780" s="185"/>
      <c r="AC780" s="185"/>
      <c r="AD780" s="185"/>
      <c r="AE780" s="186"/>
      <c r="AF780" s="187"/>
    </row>
    <row r="781" ht="13.65" customHeight="1">
      <c r="A781" s="178"/>
      <c r="B781" s="13"/>
      <c r="C781" s="144"/>
      <c r="D781" s="179"/>
      <c r="E781" s="180"/>
      <c r="F781" s="147"/>
      <c r="G781" s="13"/>
      <c r="H781" s="193"/>
      <c r="I781" s="13"/>
      <c r="J781" s="171"/>
      <c r="K781" s="13"/>
      <c r="L781" s="192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83"/>
      <c r="X781" s="184"/>
      <c r="Y781" s="185"/>
      <c r="Z781" s="185"/>
      <c r="AA781" s="185"/>
      <c r="AB781" s="185"/>
      <c r="AC781" s="185"/>
      <c r="AD781" s="185"/>
      <c r="AE781" s="186"/>
      <c r="AF781" s="187"/>
    </row>
    <row r="782" ht="13.65" customHeight="1">
      <c r="A782" s="178"/>
      <c r="B782" s="13"/>
      <c r="C782" s="144"/>
      <c r="D782" s="179"/>
      <c r="E782" s="180"/>
      <c r="F782" s="147"/>
      <c r="G782" s="13"/>
      <c r="H782" s="193"/>
      <c r="I782" s="13"/>
      <c r="J782" s="171"/>
      <c r="K782" s="13"/>
      <c r="L782" s="192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83"/>
      <c r="X782" s="184"/>
      <c r="Y782" s="185"/>
      <c r="Z782" s="185"/>
      <c r="AA782" s="185"/>
      <c r="AB782" s="185"/>
      <c r="AC782" s="185"/>
      <c r="AD782" s="185"/>
      <c r="AE782" s="186"/>
      <c r="AF782" s="187"/>
    </row>
    <row r="783" ht="13.65" customHeight="1">
      <c r="A783" s="178"/>
      <c r="B783" s="13"/>
      <c r="C783" s="144"/>
      <c r="D783" s="179"/>
      <c r="E783" s="180"/>
      <c r="F783" s="147"/>
      <c r="G783" s="13"/>
      <c r="H783" s="193"/>
      <c r="I783" s="13"/>
      <c r="J783" s="171"/>
      <c r="K783" s="13"/>
      <c r="L783" s="192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83"/>
      <c r="X783" s="184"/>
      <c r="Y783" s="185"/>
      <c r="Z783" s="185"/>
      <c r="AA783" s="185"/>
      <c r="AB783" s="185"/>
      <c r="AC783" s="185"/>
      <c r="AD783" s="185"/>
      <c r="AE783" s="186"/>
      <c r="AF783" s="187"/>
    </row>
    <row r="784" ht="13.65" customHeight="1">
      <c r="A784" s="178"/>
      <c r="B784" s="13"/>
      <c r="C784" s="144"/>
      <c r="D784" s="179"/>
      <c r="E784" s="180"/>
      <c r="F784" s="147"/>
      <c r="G784" s="13"/>
      <c r="H784" s="193"/>
      <c r="I784" s="13"/>
      <c r="J784" s="171"/>
      <c r="K784" s="13"/>
      <c r="L784" s="192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83"/>
      <c r="X784" s="184"/>
      <c r="Y784" s="185"/>
      <c r="Z784" s="185"/>
      <c r="AA784" s="185"/>
      <c r="AB784" s="185"/>
      <c r="AC784" s="185"/>
      <c r="AD784" s="185"/>
      <c r="AE784" s="186"/>
      <c r="AF784" s="187"/>
    </row>
    <row r="785" ht="13.65" customHeight="1">
      <c r="A785" s="178"/>
      <c r="B785" s="13"/>
      <c r="C785" s="144"/>
      <c r="D785" s="179"/>
      <c r="E785" s="180"/>
      <c r="F785" s="147"/>
      <c r="G785" s="13"/>
      <c r="H785" s="193"/>
      <c r="I785" s="13"/>
      <c r="J785" s="171"/>
      <c r="K785" s="13"/>
      <c r="L785" s="192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83"/>
      <c r="X785" s="184"/>
      <c r="Y785" s="185"/>
      <c r="Z785" s="185"/>
      <c r="AA785" s="185"/>
      <c r="AB785" s="185"/>
      <c r="AC785" s="185"/>
      <c r="AD785" s="185"/>
      <c r="AE785" s="186"/>
      <c r="AF785" s="187"/>
    </row>
    <row r="786" ht="13.65" customHeight="1">
      <c r="A786" s="178"/>
      <c r="B786" s="13"/>
      <c r="C786" s="144"/>
      <c r="D786" s="179"/>
      <c r="E786" s="180"/>
      <c r="F786" s="147"/>
      <c r="G786" s="13"/>
      <c r="H786" s="193"/>
      <c r="I786" s="13"/>
      <c r="J786" s="171"/>
      <c r="K786" s="13"/>
      <c r="L786" s="192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83"/>
      <c r="X786" s="184"/>
      <c r="Y786" s="185"/>
      <c r="Z786" s="185"/>
      <c r="AA786" s="185"/>
      <c r="AB786" s="185"/>
      <c r="AC786" s="185"/>
      <c r="AD786" s="185"/>
      <c r="AE786" s="186"/>
      <c r="AF786" s="187"/>
    </row>
    <row r="787" ht="13.65" customHeight="1">
      <c r="A787" s="178"/>
      <c r="B787" s="13"/>
      <c r="C787" s="144"/>
      <c r="D787" s="179"/>
      <c r="E787" s="180"/>
      <c r="F787" s="147"/>
      <c r="G787" s="13"/>
      <c r="H787" s="193"/>
      <c r="I787" s="13"/>
      <c r="J787" s="171"/>
      <c r="K787" s="13"/>
      <c r="L787" s="192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83"/>
      <c r="X787" s="184"/>
      <c r="Y787" s="185"/>
      <c r="Z787" s="185"/>
      <c r="AA787" s="185"/>
      <c r="AB787" s="185"/>
      <c r="AC787" s="185"/>
      <c r="AD787" s="185"/>
      <c r="AE787" s="186"/>
      <c r="AF787" s="187"/>
    </row>
    <row r="788" ht="13.65" customHeight="1">
      <c r="A788" s="178"/>
      <c r="B788" s="13"/>
      <c r="C788" s="144"/>
      <c r="D788" s="179"/>
      <c r="E788" s="180"/>
      <c r="F788" s="147"/>
      <c r="G788" s="13"/>
      <c r="H788" s="193"/>
      <c r="I788" s="13"/>
      <c r="J788" s="171"/>
      <c r="K788" s="13"/>
      <c r="L788" s="192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83"/>
      <c r="X788" s="184"/>
      <c r="Y788" s="185"/>
      <c r="Z788" s="185"/>
      <c r="AA788" s="185"/>
      <c r="AB788" s="185"/>
      <c r="AC788" s="185"/>
      <c r="AD788" s="185"/>
      <c r="AE788" s="186"/>
      <c r="AF788" s="187"/>
    </row>
    <row r="789" ht="13.65" customHeight="1">
      <c r="A789" s="178"/>
      <c r="B789" s="13"/>
      <c r="C789" s="144"/>
      <c r="D789" s="179"/>
      <c r="E789" s="180"/>
      <c r="F789" s="147"/>
      <c r="G789" s="13"/>
      <c r="H789" s="193"/>
      <c r="I789" s="13"/>
      <c r="J789" s="171"/>
      <c r="K789" s="13"/>
      <c r="L789" s="192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83"/>
      <c r="X789" s="184"/>
      <c r="Y789" s="185"/>
      <c r="Z789" s="185"/>
      <c r="AA789" s="185"/>
      <c r="AB789" s="185"/>
      <c r="AC789" s="185"/>
      <c r="AD789" s="185"/>
      <c r="AE789" s="186"/>
      <c r="AF789" s="187"/>
    </row>
    <row r="790" ht="13.65" customHeight="1">
      <c r="A790" s="178"/>
      <c r="B790" s="13"/>
      <c r="C790" s="144"/>
      <c r="D790" s="179"/>
      <c r="E790" s="180"/>
      <c r="F790" s="147"/>
      <c r="G790" s="13"/>
      <c r="H790" s="193"/>
      <c r="I790" s="13"/>
      <c r="J790" s="171"/>
      <c r="K790" s="13"/>
      <c r="L790" s="192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83"/>
      <c r="X790" s="184"/>
      <c r="Y790" s="185"/>
      <c r="Z790" s="185"/>
      <c r="AA790" s="185"/>
      <c r="AB790" s="185"/>
      <c r="AC790" s="185"/>
      <c r="AD790" s="185"/>
      <c r="AE790" s="186"/>
      <c r="AF790" s="187"/>
    </row>
    <row r="791" ht="13.65" customHeight="1">
      <c r="A791" s="178"/>
      <c r="B791" s="13"/>
      <c r="C791" s="144"/>
      <c r="D791" s="179"/>
      <c r="E791" s="180"/>
      <c r="F791" s="147"/>
      <c r="G791" s="13"/>
      <c r="H791" s="193"/>
      <c r="I791" s="13"/>
      <c r="J791" s="171"/>
      <c r="K791" s="13"/>
      <c r="L791" s="192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83"/>
      <c r="X791" s="184"/>
      <c r="Y791" s="185"/>
      <c r="Z791" s="185"/>
      <c r="AA791" s="185"/>
      <c r="AB791" s="185"/>
      <c r="AC791" s="185"/>
      <c r="AD791" s="185"/>
      <c r="AE791" s="186"/>
      <c r="AF791" s="187"/>
    </row>
    <row r="792" ht="13.65" customHeight="1">
      <c r="A792" s="178"/>
      <c r="B792" s="13"/>
      <c r="C792" s="144"/>
      <c r="D792" s="179"/>
      <c r="E792" s="180"/>
      <c r="F792" s="147"/>
      <c r="G792" s="13"/>
      <c r="H792" s="193"/>
      <c r="I792" s="13"/>
      <c r="J792" s="171"/>
      <c r="K792" s="13"/>
      <c r="L792" s="192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83"/>
      <c r="X792" s="184"/>
      <c r="Y792" s="185"/>
      <c r="Z792" s="185"/>
      <c r="AA792" s="185"/>
      <c r="AB792" s="185"/>
      <c r="AC792" s="185"/>
      <c r="AD792" s="185"/>
      <c r="AE792" s="186"/>
      <c r="AF792" s="187"/>
    </row>
    <row r="793" ht="13.65" customHeight="1">
      <c r="A793" s="178"/>
      <c r="B793" s="13"/>
      <c r="C793" s="144"/>
      <c r="D793" s="179"/>
      <c r="E793" s="180"/>
      <c r="F793" s="147"/>
      <c r="G793" s="13"/>
      <c r="H793" s="193"/>
      <c r="I793" s="13"/>
      <c r="J793" s="171"/>
      <c r="K793" s="13"/>
      <c r="L793" s="192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83"/>
      <c r="X793" s="184"/>
      <c r="Y793" s="185"/>
      <c r="Z793" s="185"/>
      <c r="AA793" s="185"/>
      <c r="AB793" s="185"/>
      <c r="AC793" s="185"/>
      <c r="AD793" s="185"/>
      <c r="AE793" s="186"/>
      <c r="AF793" s="187"/>
    </row>
    <row r="794" ht="13.65" customHeight="1">
      <c r="A794" s="178"/>
      <c r="B794" s="13"/>
      <c r="C794" s="144"/>
      <c r="D794" s="179"/>
      <c r="E794" s="180"/>
      <c r="F794" s="147"/>
      <c r="G794" s="13"/>
      <c r="H794" s="193"/>
      <c r="I794" s="13"/>
      <c r="J794" s="171"/>
      <c r="K794" s="13"/>
      <c r="L794" s="192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83"/>
      <c r="X794" s="184"/>
      <c r="Y794" s="185"/>
      <c r="Z794" s="185"/>
      <c r="AA794" s="185"/>
      <c r="AB794" s="185"/>
      <c r="AC794" s="185"/>
      <c r="AD794" s="185"/>
      <c r="AE794" s="186"/>
      <c r="AF794" s="187"/>
    </row>
    <row r="795" ht="13.65" customHeight="1">
      <c r="A795" s="178"/>
      <c r="B795" s="13"/>
      <c r="C795" s="144"/>
      <c r="D795" s="179"/>
      <c r="E795" s="180"/>
      <c r="F795" s="147"/>
      <c r="G795" s="13"/>
      <c r="H795" s="193"/>
      <c r="I795" s="13"/>
      <c r="J795" s="171"/>
      <c r="K795" s="13"/>
      <c r="L795" s="192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83"/>
      <c r="X795" s="184"/>
      <c r="Y795" s="185"/>
      <c r="Z795" s="185"/>
      <c r="AA795" s="185"/>
      <c r="AB795" s="185"/>
      <c r="AC795" s="185"/>
      <c r="AD795" s="185"/>
      <c r="AE795" s="186"/>
      <c r="AF795" s="187"/>
    </row>
    <row r="796" ht="13.65" customHeight="1">
      <c r="A796" s="178"/>
      <c r="B796" s="13"/>
      <c r="C796" s="144"/>
      <c r="D796" s="179"/>
      <c r="E796" s="180"/>
      <c r="F796" s="147"/>
      <c r="G796" s="13"/>
      <c r="H796" s="193"/>
      <c r="I796" s="13"/>
      <c r="J796" s="171"/>
      <c r="K796" s="13"/>
      <c r="L796" s="192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83"/>
      <c r="X796" s="184"/>
      <c r="Y796" s="185"/>
      <c r="Z796" s="185"/>
      <c r="AA796" s="185"/>
      <c r="AB796" s="185"/>
      <c r="AC796" s="185"/>
      <c r="AD796" s="185"/>
      <c r="AE796" s="186"/>
      <c r="AF796" s="187"/>
    </row>
    <row r="797" ht="13.65" customHeight="1">
      <c r="A797" s="178"/>
      <c r="B797" s="13"/>
      <c r="C797" s="144"/>
      <c r="D797" s="179"/>
      <c r="E797" s="180"/>
      <c r="F797" s="147"/>
      <c r="G797" s="13"/>
      <c r="H797" s="193"/>
      <c r="I797" s="13"/>
      <c r="J797" s="171"/>
      <c r="K797" s="13"/>
      <c r="L797" s="192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83"/>
      <c r="X797" s="184"/>
      <c r="Y797" s="185"/>
      <c r="Z797" s="185"/>
      <c r="AA797" s="185"/>
      <c r="AB797" s="185"/>
      <c r="AC797" s="185"/>
      <c r="AD797" s="185"/>
      <c r="AE797" s="186"/>
      <c r="AF797" s="187"/>
    </row>
    <row r="798" ht="13.65" customHeight="1">
      <c r="A798" s="178"/>
      <c r="B798" s="13"/>
      <c r="C798" s="144"/>
      <c r="D798" s="179"/>
      <c r="E798" s="180"/>
      <c r="F798" s="147"/>
      <c r="G798" s="13"/>
      <c r="H798" s="193"/>
      <c r="I798" s="13"/>
      <c r="J798" s="171"/>
      <c r="K798" s="13"/>
      <c r="L798" s="192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83"/>
      <c r="X798" s="184"/>
      <c r="Y798" s="185"/>
      <c r="Z798" s="185"/>
      <c r="AA798" s="185"/>
      <c r="AB798" s="185"/>
      <c r="AC798" s="185"/>
      <c r="AD798" s="185"/>
      <c r="AE798" s="186"/>
      <c r="AF798" s="187"/>
    </row>
    <row r="799" ht="13.65" customHeight="1">
      <c r="A799" s="178"/>
      <c r="B799" s="13"/>
      <c r="C799" s="144"/>
      <c r="D799" s="179"/>
      <c r="E799" s="180"/>
      <c r="F799" s="147"/>
      <c r="G799" s="13"/>
      <c r="H799" s="193"/>
      <c r="I799" s="13"/>
      <c r="J799" s="171"/>
      <c r="K799" s="13"/>
      <c r="L799" s="192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83"/>
      <c r="X799" s="184"/>
      <c r="Y799" s="185"/>
      <c r="Z799" s="185"/>
      <c r="AA799" s="185"/>
      <c r="AB799" s="185"/>
      <c r="AC799" s="185"/>
      <c r="AD799" s="185"/>
      <c r="AE799" s="186"/>
      <c r="AF799" s="187"/>
    </row>
    <row r="800" ht="13.65" customHeight="1">
      <c r="A800" s="178"/>
      <c r="B800" s="13"/>
      <c r="C800" s="144"/>
      <c r="D800" s="179"/>
      <c r="E800" s="180"/>
      <c r="F800" s="147"/>
      <c r="G800" s="13"/>
      <c r="H800" s="193"/>
      <c r="I800" s="13"/>
      <c r="J800" s="171"/>
      <c r="K800" s="13"/>
      <c r="L800" s="192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83"/>
      <c r="X800" s="184"/>
      <c r="Y800" s="185"/>
      <c r="Z800" s="185"/>
      <c r="AA800" s="185"/>
      <c r="AB800" s="185"/>
      <c r="AC800" s="185"/>
      <c r="AD800" s="185"/>
      <c r="AE800" s="186"/>
      <c r="AF800" s="187"/>
    </row>
    <row r="801" ht="13.65" customHeight="1">
      <c r="A801" s="178"/>
      <c r="B801" s="13"/>
      <c r="C801" s="144"/>
      <c r="D801" s="179"/>
      <c r="E801" s="180"/>
      <c r="F801" s="147"/>
      <c r="G801" s="13"/>
      <c r="H801" s="193"/>
      <c r="I801" s="13"/>
      <c r="J801" s="171"/>
      <c r="K801" s="13"/>
      <c r="L801" s="192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83"/>
      <c r="X801" s="184"/>
      <c r="Y801" s="185"/>
      <c r="Z801" s="185"/>
      <c r="AA801" s="185"/>
      <c r="AB801" s="185"/>
      <c r="AC801" s="185"/>
      <c r="AD801" s="185"/>
      <c r="AE801" s="186"/>
      <c r="AF801" s="187"/>
    </row>
    <row r="802" ht="13.65" customHeight="1">
      <c r="A802" s="178"/>
      <c r="B802" s="13"/>
      <c r="C802" s="144"/>
      <c r="D802" s="179"/>
      <c r="E802" s="180"/>
      <c r="F802" s="147"/>
      <c r="G802" s="13"/>
      <c r="H802" s="193"/>
      <c r="I802" s="13"/>
      <c r="J802" s="171"/>
      <c r="K802" s="13"/>
      <c r="L802" s="192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83"/>
      <c r="X802" s="184"/>
      <c r="Y802" s="185"/>
      <c r="Z802" s="185"/>
      <c r="AA802" s="185"/>
      <c r="AB802" s="185"/>
      <c r="AC802" s="185"/>
      <c r="AD802" s="185"/>
      <c r="AE802" s="186"/>
      <c r="AF802" s="187"/>
    </row>
    <row r="803" ht="13.65" customHeight="1">
      <c r="A803" s="178"/>
      <c r="B803" s="13"/>
      <c r="C803" s="144"/>
      <c r="D803" s="179"/>
      <c r="E803" s="180"/>
      <c r="F803" s="147"/>
      <c r="G803" s="13"/>
      <c r="H803" s="193"/>
      <c r="I803" s="13"/>
      <c r="J803" s="171"/>
      <c r="K803" s="13"/>
      <c r="L803" s="192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83"/>
      <c r="X803" s="184"/>
      <c r="Y803" s="185"/>
      <c r="Z803" s="185"/>
      <c r="AA803" s="185"/>
      <c r="AB803" s="185"/>
      <c r="AC803" s="185"/>
      <c r="AD803" s="185"/>
      <c r="AE803" s="186"/>
      <c r="AF803" s="187"/>
    </row>
    <row r="804" ht="13.65" customHeight="1">
      <c r="A804" s="178"/>
      <c r="B804" s="13"/>
      <c r="C804" s="144"/>
      <c r="D804" s="179"/>
      <c r="E804" s="180"/>
      <c r="F804" s="147"/>
      <c r="G804" s="13"/>
      <c r="H804" s="193"/>
      <c r="I804" s="13"/>
      <c r="J804" s="171"/>
      <c r="K804" s="13"/>
      <c r="L804" s="192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83"/>
      <c r="X804" s="184"/>
      <c r="Y804" s="185"/>
      <c r="Z804" s="185"/>
      <c r="AA804" s="185"/>
      <c r="AB804" s="185"/>
      <c r="AC804" s="185"/>
      <c r="AD804" s="185"/>
      <c r="AE804" s="186"/>
      <c r="AF804" s="187"/>
    </row>
    <row r="805" ht="13.65" customHeight="1">
      <c r="A805" s="178"/>
      <c r="B805" s="13"/>
      <c r="C805" s="144"/>
      <c r="D805" s="179"/>
      <c r="E805" s="180"/>
      <c r="F805" s="147"/>
      <c r="G805" s="13"/>
      <c r="H805" s="193"/>
      <c r="I805" s="13"/>
      <c r="J805" s="171"/>
      <c r="K805" s="13"/>
      <c r="L805" s="192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83"/>
      <c r="X805" s="184"/>
      <c r="Y805" s="185"/>
      <c r="Z805" s="185"/>
      <c r="AA805" s="185"/>
      <c r="AB805" s="185"/>
      <c r="AC805" s="185"/>
      <c r="AD805" s="185"/>
      <c r="AE805" s="186"/>
      <c r="AF805" s="187"/>
    </row>
    <row r="806" ht="13.65" customHeight="1">
      <c r="A806" s="178"/>
      <c r="B806" s="13"/>
      <c r="C806" s="144"/>
      <c r="D806" s="179"/>
      <c r="E806" s="180"/>
      <c r="F806" s="147"/>
      <c r="G806" s="13"/>
      <c r="H806" s="193"/>
      <c r="I806" s="13"/>
      <c r="J806" s="171"/>
      <c r="K806" s="13"/>
      <c r="L806" s="192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83"/>
      <c r="X806" s="184"/>
      <c r="Y806" s="185"/>
      <c r="Z806" s="185"/>
      <c r="AA806" s="185"/>
      <c r="AB806" s="185"/>
      <c r="AC806" s="185"/>
      <c r="AD806" s="185"/>
      <c r="AE806" s="186"/>
      <c r="AF806" s="187"/>
    </row>
    <row r="807" ht="13.65" customHeight="1">
      <c r="A807" s="178"/>
      <c r="B807" s="13"/>
      <c r="C807" s="144"/>
      <c r="D807" s="179"/>
      <c r="E807" s="180"/>
      <c r="F807" s="147"/>
      <c r="G807" s="13"/>
      <c r="H807" s="193"/>
      <c r="I807" s="13"/>
      <c r="J807" s="171"/>
      <c r="K807" s="13"/>
      <c r="L807" s="192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83"/>
      <c r="X807" s="184"/>
      <c r="Y807" s="185"/>
      <c r="Z807" s="185"/>
      <c r="AA807" s="185"/>
      <c r="AB807" s="185"/>
      <c r="AC807" s="185"/>
      <c r="AD807" s="185"/>
      <c r="AE807" s="186"/>
      <c r="AF807" s="187"/>
    </row>
    <row r="808" ht="13.65" customHeight="1">
      <c r="A808" s="178"/>
      <c r="B808" s="13"/>
      <c r="C808" s="144"/>
      <c r="D808" s="179"/>
      <c r="E808" s="180"/>
      <c r="F808" s="147"/>
      <c r="G808" s="13"/>
      <c r="H808" s="193"/>
      <c r="I808" s="13"/>
      <c r="J808" s="171"/>
      <c r="K808" s="13"/>
      <c r="L808" s="192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83"/>
      <c r="X808" s="184"/>
      <c r="Y808" s="185"/>
      <c r="Z808" s="185"/>
      <c r="AA808" s="185"/>
      <c r="AB808" s="185"/>
      <c r="AC808" s="185"/>
      <c r="AD808" s="185"/>
      <c r="AE808" s="186"/>
      <c r="AF808" s="187"/>
    </row>
    <row r="809" ht="13.65" customHeight="1">
      <c r="A809" s="178"/>
      <c r="B809" s="13"/>
      <c r="C809" s="144"/>
      <c r="D809" s="179"/>
      <c r="E809" s="180"/>
      <c r="F809" s="147"/>
      <c r="G809" s="13"/>
      <c r="H809" s="193"/>
      <c r="I809" s="13"/>
      <c r="J809" s="171"/>
      <c r="K809" s="13"/>
      <c r="L809" s="192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83"/>
      <c r="X809" s="184"/>
      <c r="Y809" s="185"/>
      <c r="Z809" s="185"/>
      <c r="AA809" s="185"/>
      <c r="AB809" s="185"/>
      <c r="AC809" s="185"/>
      <c r="AD809" s="185"/>
      <c r="AE809" s="186"/>
      <c r="AF809" s="187"/>
    </row>
    <row r="810" ht="13.65" customHeight="1">
      <c r="A810" s="178"/>
      <c r="B810" s="13"/>
      <c r="C810" s="144"/>
      <c r="D810" s="179"/>
      <c r="E810" s="180"/>
      <c r="F810" s="147"/>
      <c r="G810" s="13"/>
      <c r="H810" s="193"/>
      <c r="I810" s="13"/>
      <c r="J810" s="171"/>
      <c r="K810" s="13"/>
      <c r="L810" s="192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83"/>
      <c r="X810" s="184"/>
      <c r="Y810" s="185"/>
      <c r="Z810" s="185"/>
      <c r="AA810" s="185"/>
      <c r="AB810" s="185"/>
      <c r="AC810" s="185"/>
      <c r="AD810" s="185"/>
      <c r="AE810" s="186"/>
      <c r="AF810" s="187"/>
    </row>
    <row r="811" ht="13.65" customHeight="1">
      <c r="A811" s="178"/>
      <c r="B811" s="13"/>
      <c r="C811" s="144"/>
      <c r="D811" s="179"/>
      <c r="E811" s="180"/>
      <c r="F811" s="147"/>
      <c r="G811" s="13"/>
      <c r="H811" s="193"/>
      <c r="I811" s="13"/>
      <c r="J811" s="171"/>
      <c r="K811" s="13"/>
      <c r="L811" s="192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83"/>
      <c r="X811" s="184"/>
      <c r="Y811" s="185"/>
      <c r="Z811" s="185"/>
      <c r="AA811" s="185"/>
      <c r="AB811" s="185"/>
      <c r="AC811" s="185"/>
      <c r="AD811" s="185"/>
      <c r="AE811" s="186"/>
      <c r="AF811" s="187"/>
    </row>
    <row r="812" ht="13.65" customHeight="1">
      <c r="A812" s="178"/>
      <c r="B812" s="13"/>
      <c r="C812" s="144"/>
      <c r="D812" s="179"/>
      <c r="E812" s="180"/>
      <c r="F812" s="147"/>
      <c r="G812" s="13"/>
      <c r="H812" s="193"/>
      <c r="I812" s="13"/>
      <c r="J812" s="171"/>
      <c r="K812" s="13"/>
      <c r="L812" s="192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83"/>
      <c r="X812" s="184"/>
      <c r="Y812" s="185"/>
      <c r="Z812" s="185"/>
      <c r="AA812" s="185"/>
      <c r="AB812" s="185"/>
      <c r="AC812" s="185"/>
      <c r="AD812" s="185"/>
      <c r="AE812" s="186"/>
      <c r="AF812" s="187"/>
    </row>
    <row r="813" ht="13.65" customHeight="1">
      <c r="A813" s="178"/>
      <c r="B813" s="13"/>
      <c r="C813" s="144"/>
      <c r="D813" s="179"/>
      <c r="E813" s="180"/>
      <c r="F813" s="147"/>
      <c r="G813" s="13"/>
      <c r="H813" s="193"/>
      <c r="I813" s="13"/>
      <c r="J813" s="171"/>
      <c r="K813" s="13"/>
      <c r="L813" s="192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83"/>
      <c r="X813" s="184"/>
      <c r="Y813" s="185"/>
      <c r="Z813" s="185"/>
      <c r="AA813" s="185"/>
      <c r="AB813" s="185"/>
      <c r="AC813" s="185"/>
      <c r="AD813" s="185"/>
      <c r="AE813" s="186"/>
      <c r="AF813" s="187"/>
    </row>
    <row r="814" ht="13.65" customHeight="1">
      <c r="A814" s="178"/>
      <c r="B814" s="13"/>
      <c r="C814" s="144"/>
      <c r="D814" s="179"/>
      <c r="E814" s="180"/>
      <c r="F814" s="147"/>
      <c r="G814" s="13"/>
      <c r="H814" s="193"/>
      <c r="I814" s="13"/>
      <c r="J814" s="171"/>
      <c r="K814" s="13"/>
      <c r="L814" s="192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83"/>
      <c r="X814" s="184"/>
      <c r="Y814" s="185"/>
      <c r="Z814" s="185"/>
      <c r="AA814" s="185"/>
      <c r="AB814" s="185"/>
      <c r="AC814" s="185"/>
      <c r="AD814" s="185"/>
      <c r="AE814" s="186"/>
      <c r="AF814" s="187"/>
    </row>
    <row r="815" ht="13.65" customHeight="1">
      <c r="A815" s="178"/>
      <c r="B815" s="13"/>
      <c r="C815" s="144"/>
      <c r="D815" s="179"/>
      <c r="E815" s="180"/>
      <c r="F815" s="147"/>
      <c r="G815" s="13"/>
      <c r="H815" s="193"/>
      <c r="I815" s="13"/>
      <c r="J815" s="171"/>
      <c r="K815" s="13"/>
      <c r="L815" s="192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83"/>
      <c r="X815" s="184"/>
      <c r="Y815" s="185"/>
      <c r="Z815" s="185"/>
      <c r="AA815" s="185"/>
      <c r="AB815" s="185"/>
      <c r="AC815" s="185"/>
      <c r="AD815" s="185"/>
      <c r="AE815" s="186"/>
      <c r="AF815" s="187"/>
    </row>
    <row r="816" ht="13.65" customHeight="1">
      <c r="A816" s="178"/>
      <c r="B816" s="13"/>
      <c r="C816" s="144"/>
      <c r="D816" s="179"/>
      <c r="E816" s="180"/>
      <c r="F816" s="147"/>
      <c r="G816" s="13"/>
      <c r="H816" s="193"/>
      <c r="I816" s="13"/>
      <c r="J816" s="171"/>
      <c r="K816" s="13"/>
      <c r="L816" s="192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83"/>
      <c r="X816" s="184"/>
      <c r="Y816" s="185"/>
      <c r="Z816" s="185"/>
      <c r="AA816" s="185"/>
      <c r="AB816" s="185"/>
      <c r="AC816" s="185"/>
      <c r="AD816" s="185"/>
      <c r="AE816" s="186"/>
      <c r="AF816" s="187"/>
    </row>
    <row r="817" ht="13.65" customHeight="1">
      <c r="A817" s="178"/>
      <c r="B817" s="13"/>
      <c r="C817" s="144"/>
      <c r="D817" s="179"/>
      <c r="E817" s="180"/>
      <c r="F817" s="147"/>
      <c r="G817" s="13"/>
      <c r="H817" s="193"/>
      <c r="I817" s="13"/>
      <c r="J817" s="171"/>
      <c r="K817" s="13"/>
      <c r="L817" s="192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83"/>
      <c r="X817" s="184"/>
      <c r="Y817" s="185"/>
      <c r="Z817" s="185"/>
      <c r="AA817" s="185"/>
      <c r="AB817" s="185"/>
      <c r="AC817" s="185"/>
      <c r="AD817" s="185"/>
      <c r="AE817" s="186"/>
      <c r="AF817" s="187"/>
    </row>
    <row r="818" ht="13.65" customHeight="1">
      <c r="A818" s="178"/>
      <c r="B818" s="13"/>
      <c r="C818" s="144"/>
      <c r="D818" s="179"/>
      <c r="E818" s="180"/>
      <c r="F818" s="147"/>
      <c r="G818" s="13"/>
      <c r="H818" s="193"/>
      <c r="I818" s="13"/>
      <c r="J818" s="171"/>
      <c r="K818" s="13"/>
      <c r="L818" s="192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83"/>
      <c r="X818" s="184"/>
      <c r="Y818" s="185"/>
      <c r="Z818" s="185"/>
      <c r="AA818" s="185"/>
      <c r="AB818" s="185"/>
      <c r="AC818" s="185"/>
      <c r="AD818" s="185"/>
      <c r="AE818" s="186"/>
      <c r="AF818" s="187"/>
    </row>
    <row r="819" ht="13.65" customHeight="1">
      <c r="A819" s="178"/>
      <c r="B819" s="13"/>
      <c r="C819" s="144"/>
      <c r="D819" s="179"/>
      <c r="E819" s="180"/>
      <c r="F819" s="147"/>
      <c r="G819" s="13"/>
      <c r="H819" s="193"/>
      <c r="I819" s="13"/>
      <c r="J819" s="171"/>
      <c r="K819" s="13"/>
      <c r="L819" s="192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83"/>
      <c r="X819" s="184"/>
      <c r="Y819" s="185"/>
      <c r="Z819" s="185"/>
      <c r="AA819" s="185"/>
      <c r="AB819" s="185"/>
      <c r="AC819" s="185"/>
      <c r="AD819" s="185"/>
      <c r="AE819" s="186"/>
      <c r="AF819" s="187"/>
    </row>
    <row r="820" ht="13.65" customHeight="1">
      <c r="A820" s="178"/>
      <c r="B820" s="13"/>
      <c r="C820" s="144"/>
      <c r="D820" s="179"/>
      <c r="E820" s="180"/>
      <c r="F820" s="147"/>
      <c r="G820" s="13"/>
      <c r="H820" s="193"/>
      <c r="I820" s="13"/>
      <c r="J820" s="171"/>
      <c r="K820" s="13"/>
      <c r="L820" s="192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83"/>
      <c r="X820" s="184"/>
      <c r="Y820" s="185"/>
      <c r="Z820" s="185"/>
      <c r="AA820" s="185"/>
      <c r="AB820" s="185"/>
      <c r="AC820" s="185"/>
      <c r="AD820" s="185"/>
      <c r="AE820" s="186"/>
      <c r="AF820" s="187"/>
    </row>
    <row r="821" ht="13.65" customHeight="1">
      <c r="A821" s="178"/>
      <c r="B821" s="13"/>
      <c r="C821" s="144"/>
      <c r="D821" s="179"/>
      <c r="E821" s="180"/>
      <c r="F821" s="147"/>
      <c r="G821" s="13"/>
      <c r="H821" s="193"/>
      <c r="I821" s="13"/>
      <c r="J821" s="171"/>
      <c r="K821" s="13"/>
      <c r="L821" s="192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83"/>
      <c r="X821" s="184"/>
      <c r="Y821" s="185"/>
      <c r="Z821" s="185"/>
      <c r="AA821" s="185"/>
      <c r="AB821" s="185"/>
      <c r="AC821" s="185"/>
      <c r="AD821" s="185"/>
      <c r="AE821" s="186"/>
      <c r="AF821" s="187"/>
    </row>
    <row r="822" ht="13.65" customHeight="1">
      <c r="A822" s="178"/>
      <c r="B822" s="13"/>
      <c r="C822" s="144"/>
      <c r="D822" s="179"/>
      <c r="E822" s="180"/>
      <c r="F822" s="147"/>
      <c r="G822" s="13"/>
      <c r="H822" s="193"/>
      <c r="I822" s="13"/>
      <c r="J822" s="171"/>
      <c r="K822" s="13"/>
      <c r="L822" s="192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83"/>
      <c r="X822" s="184"/>
      <c r="Y822" s="185"/>
      <c r="Z822" s="185"/>
      <c r="AA822" s="185"/>
      <c r="AB822" s="185"/>
      <c r="AC822" s="185"/>
      <c r="AD822" s="185"/>
      <c r="AE822" s="186"/>
      <c r="AF822" s="187"/>
    </row>
    <row r="823" ht="13.65" customHeight="1">
      <c r="A823" s="178"/>
      <c r="B823" s="13"/>
      <c r="C823" s="144"/>
      <c r="D823" s="179"/>
      <c r="E823" s="180"/>
      <c r="F823" s="147"/>
      <c r="G823" s="13"/>
      <c r="H823" s="193"/>
      <c r="I823" s="13"/>
      <c r="J823" s="171"/>
      <c r="K823" s="13"/>
      <c r="L823" s="192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83"/>
      <c r="X823" s="184"/>
      <c r="Y823" s="185"/>
      <c r="Z823" s="185"/>
      <c r="AA823" s="185"/>
      <c r="AB823" s="185"/>
      <c r="AC823" s="185"/>
      <c r="AD823" s="185"/>
      <c r="AE823" s="186"/>
      <c r="AF823" s="187"/>
    </row>
    <row r="824" ht="13.65" customHeight="1">
      <c r="A824" s="178"/>
      <c r="B824" s="13"/>
      <c r="C824" s="144"/>
      <c r="D824" s="179"/>
      <c r="E824" s="180"/>
      <c r="F824" s="147"/>
      <c r="G824" s="13"/>
      <c r="H824" s="193"/>
      <c r="I824" s="13"/>
      <c r="J824" s="171"/>
      <c r="K824" s="13"/>
      <c r="L824" s="192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83"/>
      <c r="X824" s="184"/>
      <c r="Y824" s="185"/>
      <c r="Z824" s="185"/>
      <c r="AA824" s="185"/>
      <c r="AB824" s="185"/>
      <c r="AC824" s="185"/>
      <c r="AD824" s="185"/>
      <c r="AE824" s="186"/>
      <c r="AF824" s="187"/>
    </row>
    <row r="825" ht="13.65" customHeight="1">
      <c r="A825" s="178"/>
      <c r="B825" s="13"/>
      <c r="C825" s="144"/>
      <c r="D825" s="179"/>
      <c r="E825" s="180"/>
      <c r="F825" s="147"/>
      <c r="G825" s="13"/>
      <c r="H825" s="193"/>
      <c r="I825" s="13"/>
      <c r="J825" s="171"/>
      <c r="K825" s="13"/>
      <c r="L825" s="192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83"/>
      <c r="X825" s="184"/>
      <c r="Y825" s="185"/>
      <c r="Z825" s="185"/>
      <c r="AA825" s="185"/>
      <c r="AB825" s="185"/>
      <c r="AC825" s="185"/>
      <c r="AD825" s="185"/>
      <c r="AE825" s="186"/>
      <c r="AF825" s="187"/>
    </row>
    <row r="826" ht="13.65" customHeight="1">
      <c r="A826" s="178"/>
      <c r="B826" s="13"/>
      <c r="C826" s="144"/>
      <c r="D826" s="179"/>
      <c r="E826" s="180"/>
      <c r="F826" s="147"/>
      <c r="G826" s="13"/>
      <c r="H826" s="193"/>
      <c r="I826" s="13"/>
      <c r="J826" s="171"/>
      <c r="K826" s="13"/>
      <c r="L826" s="192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83"/>
      <c r="X826" s="184"/>
      <c r="Y826" s="185"/>
      <c r="Z826" s="185"/>
      <c r="AA826" s="185"/>
      <c r="AB826" s="185"/>
      <c r="AC826" s="185"/>
      <c r="AD826" s="185"/>
      <c r="AE826" s="186"/>
      <c r="AF826" s="187"/>
    </row>
    <row r="827" ht="13.65" customHeight="1">
      <c r="A827" s="178"/>
      <c r="B827" s="13"/>
      <c r="C827" s="144"/>
      <c r="D827" s="179"/>
      <c r="E827" s="180"/>
      <c r="F827" s="147"/>
      <c r="G827" s="13"/>
      <c r="H827" s="193"/>
      <c r="I827" s="13"/>
      <c r="J827" s="171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83"/>
      <c r="X827" s="184"/>
      <c r="Y827" s="185"/>
      <c r="Z827" s="185"/>
      <c r="AA827" s="185"/>
      <c r="AB827" s="185"/>
      <c r="AC827" s="185"/>
      <c r="AD827" s="185"/>
      <c r="AE827" s="186"/>
      <c r="AF827" s="187"/>
    </row>
    <row r="828" ht="13.65" customHeight="1">
      <c r="A828" s="178"/>
      <c r="B828" s="13"/>
      <c r="C828" s="144"/>
      <c r="D828" s="179"/>
      <c r="E828" s="180"/>
      <c r="F828" s="147"/>
      <c r="G828" s="13"/>
      <c r="H828" s="193"/>
      <c r="I828" s="13"/>
      <c r="J828" s="171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83"/>
      <c r="X828" s="184"/>
      <c r="Y828" s="185"/>
      <c r="Z828" s="185"/>
      <c r="AA828" s="185"/>
      <c r="AB828" s="185"/>
      <c r="AC828" s="185"/>
      <c r="AD828" s="185"/>
      <c r="AE828" s="186"/>
      <c r="AF828" s="187"/>
    </row>
    <row r="829" ht="13.65" customHeight="1">
      <c r="A829" s="178"/>
      <c r="B829" s="13"/>
      <c r="C829" s="144"/>
      <c r="D829" s="179"/>
      <c r="E829" s="180"/>
      <c r="F829" s="147"/>
      <c r="G829" s="13"/>
      <c r="H829" s="193"/>
      <c r="I829" s="13"/>
      <c r="J829" s="171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83"/>
      <c r="X829" s="184"/>
      <c r="Y829" s="185"/>
      <c r="Z829" s="185"/>
      <c r="AA829" s="185"/>
      <c r="AB829" s="185"/>
      <c r="AC829" s="185"/>
      <c r="AD829" s="185"/>
      <c r="AE829" s="186"/>
      <c r="AF829" s="187"/>
    </row>
    <row r="830" ht="13.65" customHeight="1">
      <c r="A830" s="178"/>
      <c r="B830" s="13"/>
      <c r="C830" s="144"/>
      <c r="D830" s="179"/>
      <c r="E830" s="180"/>
      <c r="F830" s="147"/>
      <c r="G830" s="13"/>
      <c r="H830" s="193"/>
      <c r="I830" s="13"/>
      <c r="J830" s="171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83"/>
      <c r="X830" s="184"/>
      <c r="Y830" s="185"/>
      <c r="Z830" s="185"/>
      <c r="AA830" s="185"/>
      <c r="AB830" s="185"/>
      <c r="AC830" s="185"/>
      <c r="AD830" s="185"/>
      <c r="AE830" s="186"/>
      <c r="AF830" s="187"/>
    </row>
    <row r="831" ht="13.65" customHeight="1">
      <c r="A831" s="178"/>
      <c r="B831" s="13"/>
      <c r="C831" s="144"/>
      <c r="D831" s="179"/>
      <c r="E831" s="180"/>
      <c r="F831" s="147"/>
      <c r="G831" s="13"/>
      <c r="H831" s="193"/>
      <c r="I831" s="13"/>
      <c r="J831" s="171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83"/>
      <c r="X831" s="184"/>
      <c r="Y831" s="185"/>
      <c r="Z831" s="185"/>
      <c r="AA831" s="185"/>
      <c r="AB831" s="185"/>
      <c r="AC831" s="185"/>
      <c r="AD831" s="185"/>
      <c r="AE831" s="186"/>
      <c r="AF831" s="187"/>
    </row>
    <row r="832" ht="13.65" customHeight="1">
      <c r="A832" s="178"/>
      <c r="B832" s="13"/>
      <c r="C832" s="144"/>
      <c r="D832" s="179"/>
      <c r="E832" s="180"/>
      <c r="F832" s="147"/>
      <c r="G832" s="13"/>
      <c r="H832" s="193"/>
      <c r="I832" s="13"/>
      <c r="J832" s="171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83"/>
      <c r="X832" s="184"/>
      <c r="Y832" s="185"/>
      <c r="Z832" s="185"/>
      <c r="AA832" s="185"/>
      <c r="AB832" s="185"/>
      <c r="AC832" s="185"/>
      <c r="AD832" s="185"/>
      <c r="AE832" s="186"/>
      <c r="AF832" s="187"/>
    </row>
    <row r="833" ht="13.65" customHeight="1">
      <c r="A833" s="178"/>
      <c r="B833" s="13"/>
      <c r="C833" s="144"/>
      <c r="D833" s="179"/>
      <c r="E833" s="180"/>
      <c r="F833" s="147"/>
      <c r="G833" s="13"/>
      <c r="H833" s="193"/>
      <c r="I833" s="13"/>
      <c r="J833" s="171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83"/>
      <c r="X833" s="184"/>
      <c r="Y833" s="185"/>
      <c r="Z833" s="185"/>
      <c r="AA833" s="185"/>
      <c r="AB833" s="185"/>
      <c r="AC833" s="185"/>
      <c r="AD833" s="185"/>
      <c r="AE833" s="186"/>
      <c r="AF833" s="187"/>
    </row>
    <row r="834" ht="13.65" customHeight="1">
      <c r="A834" s="178"/>
      <c r="B834" s="13"/>
      <c r="C834" s="144"/>
      <c r="D834" s="179"/>
      <c r="E834" s="180"/>
      <c r="F834" s="147"/>
      <c r="G834" s="13"/>
      <c r="H834" s="193"/>
      <c r="I834" s="13"/>
      <c r="J834" s="171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83"/>
      <c r="X834" s="184"/>
      <c r="Y834" s="185"/>
      <c r="Z834" s="185"/>
      <c r="AA834" s="185"/>
      <c r="AB834" s="185"/>
      <c r="AC834" s="185"/>
      <c r="AD834" s="185"/>
      <c r="AE834" s="186"/>
      <c r="AF834" s="187"/>
    </row>
    <row r="835" ht="13.65" customHeight="1">
      <c r="A835" s="178"/>
      <c r="B835" s="13"/>
      <c r="C835" s="144"/>
      <c r="D835" s="179"/>
      <c r="E835" s="180"/>
      <c r="F835" s="147"/>
      <c r="G835" s="13"/>
      <c r="H835" s="193"/>
      <c r="I835" s="13"/>
      <c r="J835" s="171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83"/>
      <c r="X835" s="184"/>
      <c r="Y835" s="185"/>
      <c r="Z835" s="185"/>
      <c r="AA835" s="185"/>
      <c r="AB835" s="185"/>
      <c r="AC835" s="185"/>
      <c r="AD835" s="185"/>
      <c r="AE835" s="186"/>
      <c r="AF835" s="187"/>
    </row>
    <row r="836" ht="13.65" customHeight="1">
      <c r="A836" s="178"/>
      <c r="B836" s="13"/>
      <c r="C836" s="144"/>
      <c r="D836" s="179"/>
      <c r="E836" s="180"/>
      <c r="F836" s="147"/>
      <c r="G836" s="13"/>
      <c r="H836" s="193"/>
      <c r="I836" s="13"/>
      <c r="J836" s="171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83"/>
      <c r="X836" s="184"/>
      <c r="Y836" s="185"/>
      <c r="Z836" s="185"/>
      <c r="AA836" s="185"/>
      <c r="AB836" s="185"/>
      <c r="AC836" s="185"/>
      <c r="AD836" s="185"/>
      <c r="AE836" s="186"/>
      <c r="AF836" s="187"/>
    </row>
    <row r="837" ht="13.65" customHeight="1">
      <c r="A837" s="178"/>
      <c r="B837" s="13"/>
      <c r="C837" s="144"/>
      <c r="D837" s="179"/>
      <c r="E837" s="180"/>
      <c r="F837" s="147"/>
      <c r="G837" s="13"/>
      <c r="H837" s="193"/>
      <c r="I837" s="13"/>
      <c r="J837" s="171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83"/>
      <c r="X837" s="184"/>
      <c r="Y837" s="185"/>
      <c r="Z837" s="185"/>
      <c r="AA837" s="185"/>
      <c r="AB837" s="185"/>
      <c r="AC837" s="185"/>
      <c r="AD837" s="185"/>
      <c r="AE837" s="186"/>
      <c r="AF837" s="187"/>
    </row>
    <row r="838" ht="13.65" customHeight="1">
      <c r="A838" s="178"/>
      <c r="B838" s="13"/>
      <c r="C838" s="144"/>
      <c r="D838" s="179"/>
      <c r="E838" s="180"/>
      <c r="F838" s="147"/>
      <c r="G838" s="13"/>
      <c r="H838" s="193"/>
      <c r="I838" s="13"/>
      <c r="J838" s="171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83"/>
      <c r="X838" s="184"/>
      <c r="Y838" s="185"/>
      <c r="Z838" s="185"/>
      <c r="AA838" s="185"/>
      <c r="AB838" s="185"/>
      <c r="AC838" s="185"/>
      <c r="AD838" s="185"/>
      <c r="AE838" s="186"/>
      <c r="AF838" s="187"/>
    </row>
    <row r="839" ht="13.65" customHeight="1">
      <c r="A839" s="178"/>
      <c r="B839" s="13"/>
      <c r="C839" s="144"/>
      <c r="D839" s="179"/>
      <c r="E839" s="180"/>
      <c r="F839" s="147"/>
      <c r="G839" s="13"/>
      <c r="H839" s="193"/>
      <c r="I839" s="13"/>
      <c r="J839" s="171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83"/>
      <c r="X839" s="184"/>
      <c r="Y839" s="185"/>
      <c r="Z839" s="185"/>
      <c r="AA839" s="185"/>
      <c r="AB839" s="185"/>
      <c r="AC839" s="185"/>
      <c r="AD839" s="185"/>
      <c r="AE839" s="186"/>
      <c r="AF839" s="187"/>
    </row>
    <row r="840" ht="13.65" customHeight="1">
      <c r="A840" s="178"/>
      <c r="B840" s="13"/>
      <c r="C840" s="144"/>
      <c r="D840" s="179"/>
      <c r="E840" s="180"/>
      <c r="F840" s="147"/>
      <c r="G840" s="13"/>
      <c r="H840" s="193"/>
      <c r="I840" s="13"/>
      <c r="J840" s="171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83"/>
      <c r="X840" s="184"/>
      <c r="Y840" s="185"/>
      <c r="Z840" s="185"/>
      <c r="AA840" s="185"/>
      <c r="AB840" s="185"/>
      <c r="AC840" s="185"/>
      <c r="AD840" s="185"/>
      <c r="AE840" s="186"/>
      <c r="AF840" s="187"/>
    </row>
    <row r="841" ht="13.65" customHeight="1">
      <c r="A841" s="178"/>
      <c r="B841" s="13"/>
      <c r="C841" s="144"/>
      <c r="D841" s="179"/>
      <c r="E841" s="180"/>
      <c r="F841" s="147"/>
      <c r="G841" s="13"/>
      <c r="H841" s="193"/>
      <c r="I841" s="13"/>
      <c r="J841" s="171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83"/>
      <c r="X841" s="184"/>
      <c r="Y841" s="185"/>
      <c r="Z841" s="185"/>
      <c r="AA841" s="185"/>
      <c r="AB841" s="185"/>
      <c r="AC841" s="185"/>
      <c r="AD841" s="185"/>
      <c r="AE841" s="186"/>
      <c r="AF841" s="187"/>
    </row>
    <row r="842" ht="13.65" customHeight="1">
      <c r="A842" s="178"/>
      <c r="B842" s="13"/>
      <c r="C842" s="144"/>
      <c r="D842" s="179"/>
      <c r="E842" s="180"/>
      <c r="F842" s="147"/>
      <c r="G842" s="13"/>
      <c r="H842" s="193"/>
      <c r="I842" s="13"/>
      <c r="J842" s="171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83"/>
      <c r="X842" s="184"/>
      <c r="Y842" s="185"/>
      <c r="Z842" s="185"/>
      <c r="AA842" s="185"/>
      <c r="AB842" s="185"/>
      <c r="AC842" s="185"/>
      <c r="AD842" s="185"/>
      <c r="AE842" s="186"/>
      <c r="AF842" s="187"/>
    </row>
    <row r="843" ht="13.65" customHeight="1">
      <c r="A843" s="178"/>
      <c r="B843" s="13"/>
      <c r="C843" s="144"/>
      <c r="D843" s="179"/>
      <c r="E843" s="180"/>
      <c r="F843" s="147"/>
      <c r="G843" s="13"/>
      <c r="H843" s="193"/>
      <c r="I843" s="13"/>
      <c r="J843" s="171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83"/>
      <c r="X843" s="184"/>
      <c r="Y843" s="185"/>
      <c r="Z843" s="185"/>
      <c r="AA843" s="185"/>
      <c r="AB843" s="185"/>
      <c r="AC843" s="185"/>
      <c r="AD843" s="185"/>
      <c r="AE843" s="186"/>
      <c r="AF843" s="187"/>
    </row>
    <row r="844" ht="13.65" customHeight="1">
      <c r="A844" s="178"/>
      <c r="B844" s="13"/>
      <c r="C844" s="144"/>
      <c r="D844" s="179"/>
      <c r="E844" s="180"/>
      <c r="F844" s="147"/>
      <c r="G844" s="13"/>
      <c r="H844" s="193"/>
      <c r="I844" s="13"/>
      <c r="J844" s="171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83"/>
      <c r="X844" s="184"/>
      <c r="Y844" s="185"/>
      <c r="Z844" s="185"/>
      <c r="AA844" s="185"/>
      <c r="AB844" s="185"/>
      <c r="AC844" s="185"/>
      <c r="AD844" s="185"/>
      <c r="AE844" s="186"/>
      <c r="AF844" s="187"/>
    </row>
    <row r="845" ht="13.65" customHeight="1">
      <c r="A845" s="178"/>
      <c r="B845" s="13"/>
      <c r="C845" s="144"/>
      <c r="D845" s="179"/>
      <c r="E845" s="180"/>
      <c r="F845" s="147"/>
      <c r="G845" s="13"/>
      <c r="H845" s="193"/>
      <c r="I845" s="13"/>
      <c r="J845" s="171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83"/>
      <c r="X845" s="184"/>
      <c r="Y845" s="185"/>
      <c r="Z845" s="185"/>
      <c r="AA845" s="185"/>
      <c r="AB845" s="185"/>
      <c r="AC845" s="185"/>
      <c r="AD845" s="185"/>
      <c r="AE845" s="186"/>
      <c r="AF845" s="187"/>
    </row>
    <row r="846" ht="13.65" customHeight="1">
      <c r="A846" s="178"/>
      <c r="B846" s="13"/>
      <c r="C846" s="144"/>
      <c r="D846" s="179"/>
      <c r="E846" s="180"/>
      <c r="F846" s="147"/>
      <c r="G846" s="13"/>
      <c r="H846" s="193"/>
      <c r="I846" s="13"/>
      <c r="J846" s="171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83"/>
      <c r="X846" s="184"/>
      <c r="Y846" s="185"/>
      <c r="Z846" s="185"/>
      <c r="AA846" s="185"/>
      <c r="AB846" s="185"/>
      <c r="AC846" s="185"/>
      <c r="AD846" s="185"/>
      <c r="AE846" s="186"/>
      <c r="AF846" s="187"/>
    </row>
    <row r="847" ht="13.65" customHeight="1">
      <c r="A847" s="178"/>
      <c r="B847" s="13"/>
      <c r="C847" s="144"/>
      <c r="D847" s="179"/>
      <c r="E847" s="180"/>
      <c r="F847" s="147"/>
      <c r="G847" s="13"/>
      <c r="H847" s="193"/>
      <c r="I847" s="13"/>
      <c r="J847" s="171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83"/>
      <c r="X847" s="184"/>
      <c r="Y847" s="185"/>
      <c r="Z847" s="185"/>
      <c r="AA847" s="185"/>
      <c r="AB847" s="185"/>
      <c r="AC847" s="185"/>
      <c r="AD847" s="185"/>
      <c r="AE847" s="186"/>
      <c r="AF847" s="187"/>
    </row>
    <row r="848" ht="13.65" customHeight="1">
      <c r="A848" s="178"/>
      <c r="B848" s="13"/>
      <c r="C848" s="144"/>
      <c r="D848" s="179"/>
      <c r="E848" s="180"/>
      <c r="F848" s="147"/>
      <c r="G848" s="13"/>
      <c r="H848" s="193"/>
      <c r="I848" s="13"/>
      <c r="J848" s="171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83"/>
      <c r="X848" s="184"/>
      <c r="Y848" s="185"/>
      <c r="Z848" s="185"/>
      <c r="AA848" s="185"/>
      <c r="AB848" s="185"/>
      <c r="AC848" s="185"/>
      <c r="AD848" s="185"/>
      <c r="AE848" s="186"/>
      <c r="AF848" s="187"/>
    </row>
    <row r="849" ht="13.65" customHeight="1">
      <c r="A849" s="178"/>
      <c r="B849" s="13"/>
      <c r="C849" s="144"/>
      <c r="D849" s="179"/>
      <c r="E849" s="180"/>
      <c r="F849" s="147"/>
      <c r="G849" s="13"/>
      <c r="H849" s="193"/>
      <c r="I849" s="13"/>
      <c r="J849" s="171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83"/>
      <c r="X849" s="184"/>
      <c r="Y849" s="185"/>
      <c r="Z849" s="185"/>
      <c r="AA849" s="185"/>
      <c r="AB849" s="185"/>
      <c r="AC849" s="185"/>
      <c r="AD849" s="185"/>
      <c r="AE849" s="186"/>
      <c r="AF849" s="187"/>
    </row>
    <row r="850" ht="13.65" customHeight="1">
      <c r="A850" s="178"/>
      <c r="B850" s="13"/>
      <c r="C850" s="144"/>
      <c r="D850" s="179"/>
      <c r="E850" s="180"/>
      <c r="F850" s="147"/>
      <c r="G850" s="13"/>
      <c r="H850" s="193"/>
      <c r="I850" s="13"/>
      <c r="J850" s="171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83"/>
      <c r="X850" s="184"/>
      <c r="Y850" s="185"/>
      <c r="Z850" s="185"/>
      <c r="AA850" s="185"/>
      <c r="AB850" s="185"/>
      <c r="AC850" s="185"/>
      <c r="AD850" s="185"/>
      <c r="AE850" s="186"/>
      <c r="AF850" s="187"/>
    </row>
    <row r="851" ht="13.65" customHeight="1">
      <c r="A851" s="178"/>
      <c r="B851" s="13"/>
      <c r="C851" s="144"/>
      <c r="D851" s="179"/>
      <c r="E851" s="180"/>
      <c r="F851" s="147"/>
      <c r="G851" s="13"/>
      <c r="H851" s="193"/>
      <c r="I851" s="13"/>
      <c r="J851" s="171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83"/>
      <c r="X851" s="184"/>
      <c r="Y851" s="185"/>
      <c r="Z851" s="185"/>
      <c r="AA851" s="185"/>
      <c r="AB851" s="185"/>
      <c r="AC851" s="185"/>
      <c r="AD851" s="185"/>
      <c r="AE851" s="186"/>
      <c r="AF851" s="187"/>
    </row>
    <row r="852" ht="13.65" customHeight="1">
      <c r="A852" s="178"/>
      <c r="B852" s="13"/>
      <c r="C852" s="144"/>
      <c r="D852" s="179"/>
      <c r="E852" s="180"/>
      <c r="F852" s="147"/>
      <c r="G852" s="13"/>
      <c r="H852" s="193"/>
      <c r="I852" s="13"/>
      <c r="J852" s="171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83"/>
      <c r="X852" s="184"/>
      <c r="Y852" s="185"/>
      <c r="Z852" s="185"/>
      <c r="AA852" s="185"/>
      <c r="AB852" s="185"/>
      <c r="AC852" s="185"/>
      <c r="AD852" s="185"/>
      <c r="AE852" s="186"/>
      <c r="AF852" s="187"/>
    </row>
    <row r="853" ht="13.65" customHeight="1">
      <c r="A853" s="178"/>
      <c r="B853" s="13"/>
      <c r="C853" s="144"/>
      <c r="D853" s="179"/>
      <c r="E853" s="180"/>
      <c r="F853" s="147"/>
      <c r="G853" s="13"/>
      <c r="H853" s="193"/>
      <c r="I853" s="13"/>
      <c r="J853" s="171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83"/>
      <c r="X853" s="184"/>
      <c r="Y853" s="185"/>
      <c r="Z853" s="185"/>
      <c r="AA853" s="185"/>
      <c r="AB853" s="185"/>
      <c r="AC853" s="185"/>
      <c r="AD853" s="185"/>
      <c r="AE853" s="186"/>
      <c r="AF853" s="187"/>
    </row>
    <row r="854" ht="13.65" customHeight="1">
      <c r="A854" s="178"/>
      <c r="B854" s="13"/>
      <c r="C854" s="144"/>
      <c r="D854" s="179"/>
      <c r="E854" s="180"/>
      <c r="F854" s="147"/>
      <c r="G854" s="13"/>
      <c r="H854" s="193"/>
      <c r="I854" s="13"/>
      <c r="J854" s="171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83"/>
      <c r="X854" s="184"/>
      <c r="Y854" s="185"/>
      <c r="Z854" s="185"/>
      <c r="AA854" s="185"/>
      <c r="AB854" s="185"/>
      <c r="AC854" s="185"/>
      <c r="AD854" s="185"/>
      <c r="AE854" s="186"/>
      <c r="AF854" s="187"/>
    </row>
    <row r="855" ht="13.65" customHeight="1">
      <c r="A855" s="178"/>
      <c r="B855" s="13"/>
      <c r="C855" s="144"/>
      <c r="D855" s="179"/>
      <c r="E855" s="180"/>
      <c r="F855" s="147"/>
      <c r="G855" s="13"/>
      <c r="H855" s="193"/>
      <c r="I855" s="13"/>
      <c r="J855" s="171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83"/>
      <c r="X855" s="184"/>
      <c r="Y855" s="185"/>
      <c r="Z855" s="185"/>
      <c r="AA855" s="185"/>
      <c r="AB855" s="185"/>
      <c r="AC855" s="185"/>
      <c r="AD855" s="185"/>
      <c r="AE855" s="186"/>
      <c r="AF855" s="187"/>
    </row>
    <row r="856" ht="13.65" customHeight="1">
      <c r="A856" s="178"/>
      <c r="B856" s="13"/>
      <c r="C856" s="144"/>
      <c r="D856" s="179"/>
      <c r="E856" s="180"/>
      <c r="F856" s="147"/>
      <c r="G856" s="13"/>
      <c r="H856" s="193"/>
      <c r="I856" s="13"/>
      <c r="J856" s="171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83"/>
      <c r="X856" s="184"/>
      <c r="Y856" s="185"/>
      <c r="Z856" s="185"/>
      <c r="AA856" s="185"/>
      <c r="AB856" s="185"/>
      <c r="AC856" s="185"/>
      <c r="AD856" s="185"/>
      <c r="AE856" s="186"/>
      <c r="AF856" s="187"/>
    </row>
    <row r="857" ht="13.65" customHeight="1">
      <c r="A857" s="178"/>
      <c r="B857" s="13"/>
      <c r="C857" s="144"/>
      <c r="D857" s="179"/>
      <c r="E857" s="180"/>
      <c r="F857" s="147"/>
      <c r="G857" s="13"/>
      <c r="H857" s="193"/>
      <c r="I857" s="13"/>
      <c r="J857" s="171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83"/>
      <c r="X857" s="184"/>
      <c r="Y857" s="185"/>
      <c r="Z857" s="185"/>
      <c r="AA857" s="185"/>
      <c r="AB857" s="185"/>
      <c r="AC857" s="185"/>
      <c r="AD857" s="185"/>
      <c r="AE857" s="186"/>
      <c r="AF857" s="187"/>
    </row>
    <row r="858" ht="13.65" customHeight="1">
      <c r="A858" s="178"/>
      <c r="B858" s="13"/>
      <c r="C858" s="144"/>
      <c r="D858" s="179"/>
      <c r="E858" s="180"/>
      <c r="F858" s="147"/>
      <c r="G858" s="13"/>
      <c r="H858" s="193"/>
      <c r="I858" s="13"/>
      <c r="J858" s="171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83"/>
      <c r="X858" s="184"/>
      <c r="Y858" s="185"/>
      <c r="Z858" s="185"/>
      <c r="AA858" s="185"/>
      <c r="AB858" s="185"/>
      <c r="AC858" s="185"/>
      <c r="AD858" s="185"/>
      <c r="AE858" s="186"/>
      <c r="AF858" s="187"/>
    </row>
    <row r="859" ht="13.65" customHeight="1">
      <c r="A859" s="178"/>
      <c r="B859" s="13"/>
      <c r="C859" s="144"/>
      <c r="D859" s="179"/>
      <c r="E859" s="180"/>
      <c r="F859" s="147"/>
      <c r="G859" s="13"/>
      <c r="H859" s="193"/>
      <c r="I859" s="13"/>
      <c r="J859" s="171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83"/>
      <c r="X859" s="184"/>
      <c r="Y859" s="185"/>
      <c r="Z859" s="185"/>
      <c r="AA859" s="185"/>
      <c r="AB859" s="185"/>
      <c r="AC859" s="185"/>
      <c r="AD859" s="185"/>
      <c r="AE859" s="186"/>
      <c r="AF859" s="187"/>
    </row>
    <row r="860" ht="13.65" customHeight="1">
      <c r="A860" s="178"/>
      <c r="B860" s="13"/>
      <c r="C860" s="144"/>
      <c r="D860" s="179"/>
      <c r="E860" s="180"/>
      <c r="F860" s="147"/>
      <c r="G860" s="13"/>
      <c r="H860" s="193"/>
      <c r="I860" s="13"/>
      <c r="J860" s="171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83"/>
      <c r="X860" s="184"/>
      <c r="Y860" s="185"/>
      <c r="Z860" s="185"/>
      <c r="AA860" s="185"/>
      <c r="AB860" s="185"/>
      <c r="AC860" s="185"/>
      <c r="AD860" s="185"/>
      <c r="AE860" s="186"/>
      <c r="AF860" s="187"/>
    </row>
    <row r="861" ht="13.65" customHeight="1">
      <c r="A861" s="178"/>
      <c r="B861" s="13"/>
      <c r="C861" s="144"/>
      <c r="D861" s="179"/>
      <c r="E861" s="180"/>
      <c r="F861" s="147"/>
      <c r="G861" s="13"/>
      <c r="H861" s="193"/>
      <c r="I861" s="13"/>
      <c r="J861" s="171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83"/>
      <c r="X861" s="184"/>
      <c r="Y861" s="185"/>
      <c r="Z861" s="185"/>
      <c r="AA861" s="185"/>
      <c r="AB861" s="185"/>
      <c r="AC861" s="185"/>
      <c r="AD861" s="185"/>
      <c r="AE861" s="186"/>
      <c r="AF861" s="187"/>
    </row>
    <row r="862" ht="13.65" customHeight="1">
      <c r="A862" s="178"/>
      <c r="B862" s="13"/>
      <c r="C862" s="144"/>
      <c r="D862" s="179"/>
      <c r="E862" s="180"/>
      <c r="F862" s="147"/>
      <c r="G862" s="13"/>
      <c r="H862" s="193"/>
      <c r="I862" s="13"/>
      <c r="J862" s="171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83"/>
      <c r="X862" s="184"/>
      <c r="Y862" s="185"/>
      <c r="Z862" s="185"/>
      <c r="AA862" s="185"/>
      <c r="AB862" s="185"/>
      <c r="AC862" s="185"/>
      <c r="AD862" s="185"/>
      <c r="AE862" s="186"/>
      <c r="AF862" s="187"/>
    </row>
    <row r="863" ht="13.65" customHeight="1">
      <c r="A863" s="178"/>
      <c r="B863" s="13"/>
      <c r="C863" s="144"/>
      <c r="D863" s="179"/>
      <c r="E863" s="180"/>
      <c r="F863" s="147"/>
      <c r="G863" s="13"/>
      <c r="H863" s="193"/>
      <c r="I863" s="13"/>
      <c r="J863" s="171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83"/>
      <c r="X863" s="184"/>
      <c r="Y863" s="185"/>
      <c r="Z863" s="185"/>
      <c r="AA863" s="185"/>
      <c r="AB863" s="185"/>
      <c r="AC863" s="185"/>
      <c r="AD863" s="185"/>
      <c r="AE863" s="186"/>
      <c r="AF863" s="187"/>
    </row>
    <row r="864" ht="13.65" customHeight="1">
      <c r="A864" s="178"/>
      <c r="B864" s="13"/>
      <c r="C864" s="144"/>
      <c r="D864" s="179"/>
      <c r="E864" s="180"/>
      <c r="F864" s="147"/>
      <c r="G864" s="13"/>
      <c r="H864" s="193"/>
      <c r="I864" s="13"/>
      <c r="J864" s="171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83"/>
      <c r="X864" s="184"/>
      <c r="Y864" s="185"/>
      <c r="Z864" s="185"/>
      <c r="AA864" s="185"/>
      <c r="AB864" s="185"/>
      <c r="AC864" s="185"/>
      <c r="AD864" s="185"/>
      <c r="AE864" s="186"/>
      <c r="AF864" s="187"/>
    </row>
    <row r="865" ht="13.65" customHeight="1">
      <c r="A865" s="178"/>
      <c r="B865" s="13"/>
      <c r="C865" s="144"/>
      <c r="D865" s="179"/>
      <c r="E865" s="180"/>
      <c r="F865" s="147"/>
      <c r="G865" s="13"/>
      <c r="H865" s="193"/>
      <c r="I865" s="13"/>
      <c r="J865" s="171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83"/>
      <c r="X865" s="184"/>
      <c r="Y865" s="185"/>
      <c r="Z865" s="185"/>
      <c r="AA865" s="185"/>
      <c r="AB865" s="185"/>
      <c r="AC865" s="185"/>
      <c r="AD865" s="185"/>
      <c r="AE865" s="186"/>
      <c r="AF865" s="187"/>
    </row>
    <row r="866" ht="13.65" customHeight="1">
      <c r="A866" s="178"/>
      <c r="B866" s="13"/>
      <c r="C866" s="144"/>
      <c r="D866" s="179"/>
      <c r="E866" s="180"/>
      <c r="F866" s="147"/>
      <c r="G866" s="13"/>
      <c r="H866" s="193"/>
      <c r="I866" s="13"/>
      <c r="J866" s="171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83"/>
      <c r="X866" s="184"/>
      <c r="Y866" s="185"/>
      <c r="Z866" s="185"/>
      <c r="AA866" s="185"/>
      <c r="AB866" s="185"/>
      <c r="AC866" s="185"/>
      <c r="AD866" s="185"/>
      <c r="AE866" s="186"/>
      <c r="AF866" s="187"/>
    </row>
    <row r="867" ht="13.65" customHeight="1">
      <c r="A867" s="178"/>
      <c r="B867" s="13"/>
      <c r="C867" s="144"/>
      <c r="D867" s="179"/>
      <c r="E867" s="180"/>
      <c r="F867" s="147"/>
      <c r="G867" s="13"/>
      <c r="H867" s="193"/>
      <c r="I867" s="13"/>
      <c r="J867" s="171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83"/>
      <c r="X867" s="184"/>
      <c r="Y867" s="185"/>
      <c r="Z867" s="185"/>
      <c r="AA867" s="185"/>
      <c r="AB867" s="185"/>
      <c r="AC867" s="185"/>
      <c r="AD867" s="185"/>
      <c r="AE867" s="186"/>
      <c r="AF867" s="187"/>
    </row>
    <row r="868" ht="13.65" customHeight="1">
      <c r="A868" s="178"/>
      <c r="B868" s="13"/>
      <c r="C868" s="144"/>
      <c r="D868" s="179"/>
      <c r="E868" s="180"/>
      <c r="F868" s="147"/>
      <c r="G868" s="13"/>
      <c r="H868" s="193"/>
      <c r="I868" s="13"/>
      <c r="J868" s="171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83"/>
      <c r="X868" s="184"/>
      <c r="Y868" s="185"/>
      <c r="Z868" s="185"/>
      <c r="AA868" s="185"/>
      <c r="AB868" s="185"/>
      <c r="AC868" s="185"/>
      <c r="AD868" s="185"/>
      <c r="AE868" s="186"/>
      <c r="AF868" s="187"/>
    </row>
    <row r="869" ht="13.65" customHeight="1">
      <c r="A869" s="178"/>
      <c r="B869" s="13"/>
      <c r="C869" s="144"/>
      <c r="D869" s="179"/>
      <c r="E869" s="180"/>
      <c r="F869" s="147"/>
      <c r="G869" s="13"/>
      <c r="H869" s="193"/>
      <c r="I869" s="13"/>
      <c r="J869" s="171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83"/>
      <c r="X869" s="184"/>
      <c r="Y869" s="185"/>
      <c r="Z869" s="185"/>
      <c r="AA869" s="185"/>
      <c r="AB869" s="185"/>
      <c r="AC869" s="185"/>
      <c r="AD869" s="185"/>
      <c r="AE869" s="186"/>
      <c r="AF869" s="187"/>
    </row>
    <row r="870" ht="13.65" customHeight="1">
      <c r="A870" s="178"/>
      <c r="B870" s="13"/>
      <c r="C870" s="144"/>
      <c r="D870" s="179"/>
      <c r="E870" s="180"/>
      <c r="F870" s="147"/>
      <c r="G870" s="13"/>
      <c r="H870" s="193"/>
      <c r="I870" s="13"/>
      <c r="J870" s="171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83"/>
      <c r="X870" s="184"/>
      <c r="Y870" s="185"/>
      <c r="Z870" s="185"/>
      <c r="AA870" s="185"/>
      <c r="AB870" s="185"/>
      <c r="AC870" s="185"/>
      <c r="AD870" s="185"/>
      <c r="AE870" s="186"/>
      <c r="AF870" s="187"/>
    </row>
    <row r="871" ht="13.65" customHeight="1">
      <c r="A871" s="178"/>
      <c r="B871" s="13"/>
      <c r="C871" s="144"/>
      <c r="D871" s="179"/>
      <c r="E871" s="180"/>
      <c r="F871" s="147"/>
      <c r="G871" s="13"/>
      <c r="H871" s="193"/>
      <c r="I871" s="13"/>
      <c r="J871" s="171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83"/>
      <c r="X871" s="184"/>
      <c r="Y871" s="185"/>
      <c r="Z871" s="185"/>
      <c r="AA871" s="185"/>
      <c r="AB871" s="185"/>
      <c r="AC871" s="185"/>
      <c r="AD871" s="185"/>
      <c r="AE871" s="186"/>
      <c r="AF871" s="187"/>
    </row>
    <row r="872" ht="13.65" customHeight="1">
      <c r="A872" s="178"/>
      <c r="B872" s="13"/>
      <c r="C872" s="144"/>
      <c r="D872" s="179"/>
      <c r="E872" s="180"/>
      <c r="F872" s="147"/>
      <c r="G872" s="13"/>
      <c r="H872" s="193"/>
      <c r="I872" s="13"/>
      <c r="J872" s="171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83"/>
      <c r="X872" s="184"/>
      <c r="Y872" s="185"/>
      <c r="Z872" s="185"/>
      <c r="AA872" s="185"/>
      <c r="AB872" s="185"/>
      <c r="AC872" s="185"/>
      <c r="AD872" s="185"/>
      <c r="AE872" s="186"/>
      <c r="AF872" s="187"/>
    </row>
    <row r="873" ht="13.65" customHeight="1">
      <c r="A873" s="178"/>
      <c r="B873" s="13"/>
      <c r="C873" s="144"/>
      <c r="D873" s="179"/>
      <c r="E873" s="180"/>
      <c r="F873" s="147"/>
      <c r="G873" s="13"/>
      <c r="H873" s="193"/>
      <c r="I873" s="13"/>
      <c r="J873" s="171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83"/>
      <c r="X873" s="184"/>
      <c r="Y873" s="185"/>
      <c r="Z873" s="185"/>
      <c r="AA873" s="185"/>
      <c r="AB873" s="185"/>
      <c r="AC873" s="185"/>
      <c r="AD873" s="185"/>
      <c r="AE873" s="186"/>
      <c r="AF873" s="187"/>
    </row>
    <row r="874" ht="13.65" customHeight="1">
      <c r="A874" s="178"/>
      <c r="B874" s="13"/>
      <c r="C874" s="144"/>
      <c r="D874" s="179"/>
      <c r="E874" s="180"/>
      <c r="F874" s="147"/>
      <c r="G874" s="13"/>
      <c r="H874" s="193"/>
      <c r="I874" s="13"/>
      <c r="J874" s="171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83"/>
      <c r="X874" s="184"/>
      <c r="Y874" s="185"/>
      <c r="Z874" s="185"/>
      <c r="AA874" s="185"/>
      <c r="AB874" s="185"/>
      <c r="AC874" s="185"/>
      <c r="AD874" s="185"/>
      <c r="AE874" s="186"/>
      <c r="AF874" s="187"/>
    </row>
    <row r="875" ht="13.65" customHeight="1">
      <c r="A875" s="178"/>
      <c r="B875" s="13"/>
      <c r="C875" s="144"/>
      <c r="D875" s="179"/>
      <c r="E875" s="180"/>
      <c r="F875" s="147"/>
      <c r="G875" s="13"/>
      <c r="H875" s="193"/>
      <c r="I875" s="13"/>
      <c r="J875" s="171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83"/>
      <c r="X875" s="184"/>
      <c r="Y875" s="185"/>
      <c r="Z875" s="185"/>
      <c r="AA875" s="185"/>
      <c r="AB875" s="185"/>
      <c r="AC875" s="185"/>
      <c r="AD875" s="185"/>
      <c r="AE875" s="186"/>
      <c r="AF875" s="187"/>
    </row>
    <row r="876" ht="13.65" customHeight="1">
      <c r="A876" s="178"/>
      <c r="B876" s="13"/>
      <c r="C876" s="144"/>
      <c r="D876" s="179"/>
      <c r="E876" s="180"/>
      <c r="F876" s="147"/>
      <c r="G876" s="13"/>
      <c r="H876" s="193"/>
      <c r="I876" s="13"/>
      <c r="J876" s="171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83"/>
      <c r="X876" s="184"/>
      <c r="Y876" s="185"/>
      <c r="Z876" s="185"/>
      <c r="AA876" s="185"/>
      <c r="AB876" s="185"/>
      <c r="AC876" s="185"/>
      <c r="AD876" s="185"/>
      <c r="AE876" s="186"/>
      <c r="AF876" s="187"/>
    </row>
    <row r="877" ht="13.65" customHeight="1">
      <c r="A877" s="178"/>
      <c r="B877" s="13"/>
      <c r="C877" s="144"/>
      <c r="D877" s="179"/>
      <c r="E877" s="180"/>
      <c r="F877" s="147"/>
      <c r="G877" s="13"/>
      <c r="H877" s="193"/>
      <c r="I877" s="13"/>
      <c r="J877" s="171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83"/>
      <c r="X877" s="184"/>
      <c r="Y877" s="185"/>
      <c r="Z877" s="185"/>
      <c r="AA877" s="185"/>
      <c r="AB877" s="185"/>
      <c r="AC877" s="185"/>
      <c r="AD877" s="185"/>
      <c r="AE877" s="186"/>
      <c r="AF877" s="187"/>
    </row>
    <row r="878" ht="13.65" customHeight="1">
      <c r="A878" s="178"/>
      <c r="B878" s="13"/>
      <c r="C878" s="144"/>
      <c r="D878" s="179"/>
      <c r="E878" s="180"/>
      <c r="F878" s="147"/>
      <c r="G878" s="13"/>
      <c r="H878" s="193"/>
      <c r="I878" s="13"/>
      <c r="J878" s="171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83"/>
      <c r="X878" s="184"/>
      <c r="Y878" s="185"/>
      <c r="Z878" s="185"/>
      <c r="AA878" s="185"/>
      <c r="AB878" s="185"/>
      <c r="AC878" s="185"/>
      <c r="AD878" s="185"/>
      <c r="AE878" s="186"/>
      <c r="AF878" s="187"/>
    </row>
    <row r="879" ht="13.65" customHeight="1">
      <c r="A879" s="178"/>
      <c r="B879" s="13"/>
      <c r="C879" s="144"/>
      <c r="D879" s="179"/>
      <c r="E879" s="180"/>
      <c r="F879" s="147"/>
      <c r="G879" s="13"/>
      <c r="H879" s="193"/>
      <c r="I879" s="13"/>
      <c r="J879" s="171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83"/>
      <c r="X879" s="184"/>
      <c r="Y879" s="185"/>
      <c r="Z879" s="185"/>
      <c r="AA879" s="185"/>
      <c r="AB879" s="185"/>
      <c r="AC879" s="185"/>
      <c r="AD879" s="185"/>
      <c r="AE879" s="186"/>
      <c r="AF879" s="187"/>
    </row>
    <row r="880" ht="13.65" customHeight="1">
      <c r="A880" s="178"/>
      <c r="B880" s="13"/>
      <c r="C880" s="144"/>
      <c r="D880" s="179"/>
      <c r="E880" s="180"/>
      <c r="F880" s="147"/>
      <c r="G880" s="13"/>
      <c r="H880" s="193"/>
      <c r="I880" s="13"/>
      <c r="J880" s="171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83"/>
      <c r="X880" s="184"/>
      <c r="Y880" s="185"/>
      <c r="Z880" s="185"/>
      <c r="AA880" s="185"/>
      <c r="AB880" s="185"/>
      <c r="AC880" s="185"/>
      <c r="AD880" s="185"/>
      <c r="AE880" s="186"/>
      <c r="AF880" s="187"/>
    </row>
    <row r="881" ht="13.65" customHeight="1">
      <c r="A881" s="178"/>
      <c r="B881" s="13"/>
      <c r="C881" s="144"/>
      <c r="D881" s="179"/>
      <c r="E881" s="180"/>
      <c r="F881" s="147"/>
      <c r="G881" s="13"/>
      <c r="H881" s="193"/>
      <c r="I881" s="13"/>
      <c r="J881" s="171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83"/>
      <c r="X881" s="184"/>
      <c r="Y881" s="185"/>
      <c r="Z881" s="185"/>
      <c r="AA881" s="185"/>
      <c r="AB881" s="185"/>
      <c r="AC881" s="185"/>
      <c r="AD881" s="185"/>
      <c r="AE881" s="186"/>
      <c r="AF881" s="187"/>
    </row>
    <row r="882" ht="13.65" customHeight="1">
      <c r="A882" s="178"/>
      <c r="B882" s="13"/>
      <c r="C882" s="144"/>
      <c r="D882" s="179"/>
      <c r="E882" s="180"/>
      <c r="F882" s="147"/>
      <c r="G882" s="13"/>
      <c r="H882" s="193"/>
      <c r="I882" s="13"/>
      <c r="J882" s="171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83"/>
      <c r="X882" s="184"/>
      <c r="Y882" s="185"/>
      <c r="Z882" s="185"/>
      <c r="AA882" s="185"/>
      <c r="AB882" s="185"/>
      <c r="AC882" s="185"/>
      <c r="AD882" s="185"/>
      <c r="AE882" s="186"/>
      <c r="AF882" s="187"/>
    </row>
    <row r="883" ht="13.65" customHeight="1">
      <c r="A883" s="178"/>
      <c r="B883" s="13"/>
      <c r="C883" s="144"/>
      <c r="D883" s="179"/>
      <c r="E883" s="180"/>
      <c r="F883" s="147"/>
      <c r="G883" s="13"/>
      <c r="H883" s="193"/>
      <c r="I883" s="13"/>
      <c r="J883" s="171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83"/>
      <c r="X883" s="184"/>
      <c r="Y883" s="185"/>
      <c r="Z883" s="185"/>
      <c r="AA883" s="185"/>
      <c r="AB883" s="185"/>
      <c r="AC883" s="185"/>
      <c r="AD883" s="185"/>
      <c r="AE883" s="186"/>
      <c r="AF883" s="187"/>
    </row>
    <row r="884" ht="13.65" customHeight="1">
      <c r="A884" s="178"/>
      <c r="B884" s="13"/>
      <c r="C884" s="144"/>
      <c r="D884" s="179"/>
      <c r="E884" s="180"/>
      <c r="F884" s="147"/>
      <c r="G884" s="13"/>
      <c r="H884" s="193"/>
      <c r="I884" s="13"/>
      <c r="J884" s="171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83"/>
      <c r="X884" s="184"/>
      <c r="Y884" s="185"/>
      <c r="Z884" s="185"/>
      <c r="AA884" s="185"/>
      <c r="AB884" s="185"/>
      <c r="AC884" s="185"/>
      <c r="AD884" s="185"/>
      <c r="AE884" s="186"/>
      <c r="AF884" s="187"/>
    </row>
    <row r="885" ht="13.65" customHeight="1">
      <c r="A885" s="178"/>
      <c r="B885" s="13"/>
      <c r="C885" s="144"/>
      <c r="D885" s="179"/>
      <c r="E885" s="180"/>
      <c r="F885" s="147"/>
      <c r="G885" s="13"/>
      <c r="H885" s="193"/>
      <c r="I885" s="13"/>
      <c r="J885" s="171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83"/>
      <c r="X885" s="184"/>
      <c r="Y885" s="185"/>
      <c r="Z885" s="185"/>
      <c r="AA885" s="185"/>
      <c r="AB885" s="185"/>
      <c r="AC885" s="185"/>
      <c r="AD885" s="185"/>
      <c r="AE885" s="186"/>
      <c r="AF885" s="187"/>
    </row>
    <row r="886" ht="13.65" customHeight="1">
      <c r="A886" s="178"/>
      <c r="B886" s="13"/>
      <c r="C886" s="144"/>
      <c r="D886" s="179"/>
      <c r="E886" s="180"/>
      <c r="F886" s="147"/>
      <c r="G886" s="13"/>
      <c r="H886" s="193"/>
      <c r="I886" s="13"/>
      <c r="J886" s="171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83"/>
      <c r="X886" s="184"/>
      <c r="Y886" s="185"/>
      <c r="Z886" s="185"/>
      <c r="AA886" s="185"/>
      <c r="AB886" s="185"/>
      <c r="AC886" s="185"/>
      <c r="AD886" s="185"/>
      <c r="AE886" s="186"/>
      <c r="AF886" s="187"/>
    </row>
    <row r="887" ht="13.65" customHeight="1">
      <c r="A887" s="178"/>
      <c r="B887" s="13"/>
      <c r="C887" s="144"/>
      <c r="D887" s="179"/>
      <c r="E887" s="180"/>
      <c r="F887" s="147"/>
      <c r="G887" s="13"/>
      <c r="H887" s="193"/>
      <c r="I887" s="13"/>
      <c r="J887" s="171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83"/>
      <c r="X887" s="184"/>
      <c r="Y887" s="185"/>
      <c r="Z887" s="185"/>
      <c r="AA887" s="185"/>
      <c r="AB887" s="185"/>
      <c r="AC887" s="185"/>
      <c r="AD887" s="185"/>
      <c r="AE887" s="186"/>
      <c r="AF887" s="187"/>
    </row>
    <row r="888" ht="13.65" customHeight="1">
      <c r="A888" s="178"/>
      <c r="B888" s="13"/>
      <c r="C888" s="144"/>
      <c r="D888" s="179"/>
      <c r="E888" s="180"/>
      <c r="F888" s="147"/>
      <c r="G888" s="13"/>
      <c r="H888" s="193"/>
      <c r="I888" s="13"/>
      <c r="J888" s="171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83"/>
      <c r="X888" s="184"/>
      <c r="Y888" s="185"/>
      <c r="Z888" s="185"/>
      <c r="AA888" s="185"/>
      <c r="AB888" s="185"/>
      <c r="AC888" s="185"/>
      <c r="AD888" s="185"/>
      <c r="AE888" s="186"/>
      <c r="AF888" s="187"/>
    </row>
    <row r="889" ht="13.65" customHeight="1">
      <c r="A889" s="178"/>
      <c r="B889" s="13"/>
      <c r="C889" s="144"/>
      <c r="D889" s="179"/>
      <c r="E889" s="180"/>
      <c r="F889" s="147"/>
      <c r="G889" s="13"/>
      <c r="H889" s="193"/>
      <c r="I889" s="13"/>
      <c r="J889" s="171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83"/>
      <c r="X889" s="184"/>
      <c r="Y889" s="185"/>
      <c r="Z889" s="185"/>
      <c r="AA889" s="185"/>
      <c r="AB889" s="185"/>
      <c r="AC889" s="185"/>
      <c r="AD889" s="185"/>
      <c r="AE889" s="186"/>
      <c r="AF889" s="187"/>
    </row>
    <row r="890" ht="13.65" customHeight="1">
      <c r="A890" s="178"/>
      <c r="B890" s="13"/>
      <c r="C890" s="144"/>
      <c r="D890" s="179"/>
      <c r="E890" s="180"/>
      <c r="F890" s="147"/>
      <c r="G890" s="13"/>
      <c r="H890" s="193"/>
      <c r="I890" s="13"/>
      <c r="J890" s="171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83"/>
      <c r="X890" s="184"/>
      <c r="Y890" s="185"/>
      <c r="Z890" s="185"/>
      <c r="AA890" s="185"/>
      <c r="AB890" s="185"/>
      <c r="AC890" s="185"/>
      <c r="AD890" s="185"/>
      <c r="AE890" s="186"/>
      <c r="AF890" s="187"/>
    </row>
    <row r="891" ht="13.65" customHeight="1">
      <c r="A891" s="178"/>
      <c r="B891" s="13"/>
      <c r="C891" s="144"/>
      <c r="D891" s="179"/>
      <c r="E891" s="180"/>
      <c r="F891" s="147"/>
      <c r="G891" s="13"/>
      <c r="H891" s="193"/>
      <c r="I891" s="13"/>
      <c r="J891" s="171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83"/>
      <c r="X891" s="184"/>
      <c r="Y891" s="185"/>
      <c r="Z891" s="185"/>
      <c r="AA891" s="185"/>
      <c r="AB891" s="185"/>
      <c r="AC891" s="185"/>
      <c r="AD891" s="185"/>
      <c r="AE891" s="186"/>
      <c r="AF891" s="187"/>
    </row>
    <row r="892" ht="13.65" customHeight="1">
      <c r="A892" s="178"/>
      <c r="B892" s="13"/>
      <c r="C892" s="144"/>
      <c r="D892" s="179"/>
      <c r="E892" s="180"/>
      <c r="F892" s="147"/>
      <c r="G892" s="13"/>
      <c r="H892" s="193"/>
      <c r="I892" s="13"/>
      <c r="J892" s="171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83"/>
      <c r="X892" s="184"/>
      <c r="Y892" s="185"/>
      <c r="Z892" s="185"/>
      <c r="AA892" s="185"/>
      <c r="AB892" s="185"/>
      <c r="AC892" s="185"/>
      <c r="AD892" s="185"/>
      <c r="AE892" s="186"/>
      <c r="AF892" s="187"/>
    </row>
    <row r="893" ht="13.65" customHeight="1">
      <c r="A893" s="178"/>
      <c r="B893" s="13"/>
      <c r="C893" s="144"/>
      <c r="D893" s="179"/>
      <c r="E893" s="180"/>
      <c r="F893" s="147"/>
      <c r="G893" s="13"/>
      <c r="H893" s="193"/>
      <c r="I893" s="13"/>
      <c r="J893" s="171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83"/>
      <c r="X893" s="184"/>
      <c r="Y893" s="185"/>
      <c r="Z893" s="185"/>
      <c r="AA893" s="185"/>
      <c r="AB893" s="185"/>
      <c r="AC893" s="185"/>
      <c r="AD893" s="185"/>
      <c r="AE893" s="186"/>
      <c r="AF893" s="187"/>
    </row>
    <row r="894" ht="13.65" customHeight="1">
      <c r="A894" s="178"/>
      <c r="B894" s="13"/>
      <c r="C894" s="144"/>
      <c r="D894" s="179"/>
      <c r="E894" s="180"/>
      <c r="F894" s="147"/>
      <c r="G894" s="13"/>
      <c r="H894" s="193"/>
      <c r="I894" s="13"/>
      <c r="J894" s="171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83"/>
      <c r="X894" s="184"/>
      <c r="Y894" s="185"/>
      <c r="Z894" s="185"/>
      <c r="AA894" s="185"/>
      <c r="AB894" s="185"/>
      <c r="AC894" s="185"/>
      <c r="AD894" s="185"/>
      <c r="AE894" s="186"/>
      <c r="AF894" s="187"/>
    </row>
    <row r="895" ht="13.65" customHeight="1">
      <c r="A895" s="178"/>
      <c r="B895" s="13"/>
      <c r="C895" s="144"/>
      <c r="D895" s="179"/>
      <c r="E895" s="180"/>
      <c r="F895" s="147"/>
      <c r="G895" s="13"/>
      <c r="H895" s="193"/>
      <c r="I895" s="13"/>
      <c r="J895" s="171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83"/>
      <c r="X895" s="184"/>
      <c r="Y895" s="185"/>
      <c r="Z895" s="185"/>
      <c r="AA895" s="185"/>
      <c r="AB895" s="185"/>
      <c r="AC895" s="185"/>
      <c r="AD895" s="185"/>
      <c r="AE895" s="186"/>
      <c r="AF895" s="187"/>
    </row>
    <row r="896" ht="13.65" customHeight="1">
      <c r="A896" s="178"/>
      <c r="B896" s="13"/>
      <c r="C896" s="144"/>
      <c r="D896" s="179"/>
      <c r="E896" s="180"/>
      <c r="F896" s="147"/>
      <c r="G896" s="13"/>
      <c r="H896" s="193"/>
      <c r="I896" s="13"/>
      <c r="J896" s="171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83"/>
      <c r="X896" s="184"/>
      <c r="Y896" s="185"/>
      <c r="Z896" s="185"/>
      <c r="AA896" s="185"/>
      <c r="AB896" s="185"/>
      <c r="AC896" s="185"/>
      <c r="AD896" s="185"/>
      <c r="AE896" s="186"/>
      <c r="AF896" s="187"/>
    </row>
    <row r="897" ht="13.65" customHeight="1">
      <c r="A897" s="178"/>
      <c r="B897" s="13"/>
      <c r="C897" s="144"/>
      <c r="D897" s="179"/>
      <c r="E897" s="180"/>
      <c r="F897" s="147"/>
      <c r="G897" s="13"/>
      <c r="H897" s="193"/>
      <c r="I897" s="13"/>
      <c r="J897" s="171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83"/>
      <c r="X897" s="184"/>
      <c r="Y897" s="185"/>
      <c r="Z897" s="185"/>
      <c r="AA897" s="185"/>
      <c r="AB897" s="185"/>
      <c r="AC897" s="185"/>
      <c r="AD897" s="185"/>
      <c r="AE897" s="186"/>
      <c r="AF897" s="187"/>
    </row>
    <row r="898" ht="13.65" customHeight="1">
      <c r="A898" s="178"/>
      <c r="B898" s="13"/>
      <c r="C898" s="144"/>
      <c r="D898" s="179"/>
      <c r="E898" s="180"/>
      <c r="F898" s="147"/>
      <c r="G898" s="13"/>
      <c r="H898" s="193"/>
      <c r="I898" s="13"/>
      <c r="J898" s="171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83"/>
      <c r="X898" s="184"/>
      <c r="Y898" s="185"/>
      <c r="Z898" s="185"/>
      <c r="AA898" s="185"/>
      <c r="AB898" s="185"/>
      <c r="AC898" s="185"/>
      <c r="AD898" s="185"/>
      <c r="AE898" s="186"/>
      <c r="AF898" s="187"/>
    </row>
    <row r="899" ht="13.65" customHeight="1">
      <c r="A899" s="178"/>
      <c r="B899" s="13"/>
      <c r="C899" s="144"/>
      <c r="D899" s="179"/>
      <c r="E899" s="180"/>
      <c r="F899" s="147"/>
      <c r="G899" s="13"/>
      <c r="H899" s="193"/>
      <c r="I899" s="13"/>
      <c r="J899" s="171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83"/>
      <c r="X899" s="184"/>
      <c r="Y899" s="185"/>
      <c r="Z899" s="185"/>
      <c r="AA899" s="185"/>
      <c r="AB899" s="185"/>
      <c r="AC899" s="185"/>
      <c r="AD899" s="185"/>
      <c r="AE899" s="186"/>
      <c r="AF899" s="187"/>
    </row>
    <row r="900" ht="13.65" customHeight="1">
      <c r="A900" s="178"/>
      <c r="B900" s="13"/>
      <c r="C900" s="144"/>
      <c r="D900" s="179"/>
      <c r="E900" s="180"/>
      <c r="F900" s="147"/>
      <c r="G900" s="13"/>
      <c r="H900" s="193"/>
      <c r="I900" s="13"/>
      <c r="J900" s="171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83"/>
      <c r="X900" s="184"/>
      <c r="Y900" s="185"/>
      <c r="Z900" s="185"/>
      <c r="AA900" s="185"/>
      <c r="AB900" s="185"/>
      <c r="AC900" s="185"/>
      <c r="AD900" s="185"/>
      <c r="AE900" s="186"/>
      <c r="AF900" s="187"/>
    </row>
    <row r="901" ht="13.65" customHeight="1">
      <c r="A901" s="178"/>
      <c r="B901" s="13"/>
      <c r="C901" s="144"/>
      <c r="D901" s="179"/>
      <c r="E901" s="180"/>
      <c r="F901" s="147"/>
      <c r="G901" s="13"/>
      <c r="H901" s="193"/>
      <c r="I901" s="13"/>
      <c r="J901" s="171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83"/>
      <c r="X901" s="184"/>
      <c r="Y901" s="185"/>
      <c r="Z901" s="185"/>
      <c r="AA901" s="185"/>
      <c r="AB901" s="185"/>
      <c r="AC901" s="185"/>
      <c r="AD901" s="185"/>
      <c r="AE901" s="186"/>
      <c r="AF901" s="187"/>
    </row>
    <row r="902" ht="13.65" customHeight="1">
      <c r="A902" s="178"/>
      <c r="B902" s="13"/>
      <c r="C902" s="144"/>
      <c r="D902" s="179"/>
      <c r="E902" s="180"/>
      <c r="F902" s="147"/>
      <c r="G902" s="13"/>
      <c r="H902" s="193"/>
      <c r="I902" s="13"/>
      <c r="J902" s="171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83"/>
      <c r="X902" s="184"/>
      <c r="Y902" s="185"/>
      <c r="Z902" s="185"/>
      <c r="AA902" s="185"/>
      <c r="AB902" s="185"/>
      <c r="AC902" s="185"/>
      <c r="AD902" s="185"/>
      <c r="AE902" s="186"/>
      <c r="AF902" s="187"/>
    </row>
    <row r="903" ht="13.65" customHeight="1">
      <c r="A903" s="178"/>
      <c r="B903" s="13"/>
      <c r="C903" s="144"/>
      <c r="D903" s="179"/>
      <c r="E903" s="180"/>
      <c r="F903" s="147"/>
      <c r="G903" s="13"/>
      <c r="H903" s="193"/>
      <c r="I903" s="13"/>
      <c r="J903" s="171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83"/>
      <c r="X903" s="184"/>
      <c r="Y903" s="185"/>
      <c r="Z903" s="185"/>
      <c r="AA903" s="185"/>
      <c r="AB903" s="185"/>
      <c r="AC903" s="185"/>
      <c r="AD903" s="185"/>
      <c r="AE903" s="186"/>
      <c r="AF903" s="187"/>
    </row>
    <row r="904" ht="13.65" customHeight="1">
      <c r="A904" s="178"/>
      <c r="B904" s="13"/>
      <c r="C904" s="144"/>
      <c r="D904" s="179"/>
      <c r="E904" s="180"/>
      <c r="F904" s="147"/>
      <c r="G904" s="13"/>
      <c r="H904" s="193"/>
      <c r="I904" s="13"/>
      <c r="J904" s="171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83"/>
      <c r="X904" s="184"/>
      <c r="Y904" s="185"/>
      <c r="Z904" s="185"/>
      <c r="AA904" s="185"/>
      <c r="AB904" s="185"/>
      <c r="AC904" s="185"/>
      <c r="AD904" s="185"/>
      <c r="AE904" s="186"/>
      <c r="AF904" s="187"/>
    </row>
    <row r="905" ht="13.65" customHeight="1">
      <c r="A905" s="178"/>
      <c r="B905" s="13"/>
      <c r="C905" s="144"/>
      <c r="D905" s="179"/>
      <c r="E905" s="180"/>
      <c r="F905" s="147"/>
      <c r="G905" s="13"/>
      <c r="H905" s="193"/>
      <c r="I905" s="13"/>
      <c r="J905" s="171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83"/>
      <c r="X905" s="184"/>
      <c r="Y905" s="185"/>
      <c r="Z905" s="185"/>
      <c r="AA905" s="185"/>
      <c r="AB905" s="185"/>
      <c r="AC905" s="185"/>
      <c r="AD905" s="185"/>
      <c r="AE905" s="186"/>
      <c r="AF905" s="187"/>
    </row>
    <row r="906" ht="13.65" customHeight="1">
      <c r="A906" s="178"/>
      <c r="B906" s="13"/>
      <c r="C906" s="144"/>
      <c r="D906" s="179"/>
      <c r="E906" s="180"/>
      <c r="F906" s="147"/>
      <c r="G906" s="13"/>
      <c r="H906" s="193"/>
      <c r="I906" s="13"/>
      <c r="J906" s="171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83"/>
      <c r="X906" s="184"/>
      <c r="Y906" s="185"/>
      <c r="Z906" s="185"/>
      <c r="AA906" s="185"/>
      <c r="AB906" s="185"/>
      <c r="AC906" s="185"/>
      <c r="AD906" s="185"/>
      <c r="AE906" s="186"/>
      <c r="AF906" s="187"/>
    </row>
    <row r="907" ht="13.65" customHeight="1">
      <c r="A907" s="178"/>
      <c r="B907" s="13"/>
      <c r="C907" s="144"/>
      <c r="D907" s="179"/>
      <c r="E907" s="180"/>
      <c r="F907" s="147"/>
      <c r="G907" s="13"/>
      <c r="H907" s="193"/>
      <c r="I907" s="13"/>
      <c r="J907" s="171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83"/>
      <c r="X907" s="184"/>
      <c r="Y907" s="185"/>
      <c r="Z907" s="185"/>
      <c r="AA907" s="185"/>
      <c r="AB907" s="185"/>
      <c r="AC907" s="185"/>
      <c r="AD907" s="185"/>
      <c r="AE907" s="186"/>
      <c r="AF907" s="187"/>
    </row>
    <row r="908" ht="13.65" customHeight="1">
      <c r="A908" s="178"/>
      <c r="B908" s="13"/>
      <c r="C908" s="144"/>
      <c r="D908" s="179"/>
      <c r="E908" s="180"/>
      <c r="F908" s="147"/>
      <c r="G908" s="13"/>
      <c r="H908" s="193"/>
      <c r="I908" s="13"/>
      <c r="J908" s="171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83"/>
      <c r="X908" s="184"/>
      <c r="Y908" s="185"/>
      <c r="Z908" s="185"/>
      <c r="AA908" s="185"/>
      <c r="AB908" s="185"/>
      <c r="AC908" s="185"/>
      <c r="AD908" s="185"/>
      <c r="AE908" s="186"/>
      <c r="AF908" s="187"/>
    </row>
    <row r="909" ht="13.65" customHeight="1">
      <c r="A909" s="178"/>
      <c r="B909" s="13"/>
      <c r="C909" s="144"/>
      <c r="D909" s="179"/>
      <c r="E909" s="180"/>
      <c r="F909" s="147"/>
      <c r="G909" s="13"/>
      <c r="H909" s="193"/>
      <c r="I909" s="13"/>
      <c r="J909" s="171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83"/>
      <c r="X909" s="184"/>
      <c r="Y909" s="185"/>
      <c r="Z909" s="185"/>
      <c r="AA909" s="185"/>
      <c r="AB909" s="185"/>
      <c r="AC909" s="185"/>
      <c r="AD909" s="185"/>
      <c r="AE909" s="186"/>
      <c r="AF909" s="187"/>
    </row>
    <row r="910" ht="13.65" customHeight="1">
      <c r="A910" s="178"/>
      <c r="B910" s="13"/>
      <c r="C910" s="144"/>
      <c r="D910" s="179"/>
      <c r="E910" s="180"/>
      <c r="F910" s="147"/>
      <c r="G910" s="13"/>
      <c r="H910" s="193"/>
      <c r="I910" s="13"/>
      <c r="J910" s="171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83"/>
      <c r="X910" s="184"/>
      <c r="Y910" s="185"/>
      <c r="Z910" s="185"/>
      <c r="AA910" s="185"/>
      <c r="AB910" s="185"/>
      <c r="AC910" s="185"/>
      <c r="AD910" s="185"/>
      <c r="AE910" s="186"/>
      <c r="AF910" s="187"/>
    </row>
    <row r="911" ht="13.65" customHeight="1">
      <c r="A911" s="178"/>
      <c r="B911" s="13"/>
      <c r="C911" s="144"/>
      <c r="D911" s="179"/>
      <c r="E911" s="180"/>
      <c r="F911" s="147"/>
      <c r="G911" s="13"/>
      <c r="H911" s="193"/>
      <c r="I911" s="13"/>
      <c r="J911" s="171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83"/>
      <c r="X911" s="184"/>
      <c r="Y911" s="185"/>
      <c r="Z911" s="185"/>
      <c r="AA911" s="185"/>
      <c r="AB911" s="185"/>
      <c r="AC911" s="185"/>
      <c r="AD911" s="185"/>
      <c r="AE911" s="186"/>
      <c r="AF911" s="187"/>
    </row>
    <row r="912" ht="13.65" customHeight="1">
      <c r="A912" s="178"/>
      <c r="B912" s="13"/>
      <c r="C912" s="144"/>
      <c r="D912" s="179"/>
      <c r="E912" s="180"/>
      <c r="F912" s="147"/>
      <c r="G912" s="13"/>
      <c r="H912" s="193"/>
      <c r="I912" s="13"/>
      <c r="J912" s="171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83"/>
      <c r="X912" s="184"/>
      <c r="Y912" s="185"/>
      <c r="Z912" s="185"/>
      <c r="AA912" s="185"/>
      <c r="AB912" s="185"/>
      <c r="AC912" s="185"/>
      <c r="AD912" s="185"/>
      <c r="AE912" s="186"/>
      <c r="AF912" s="187"/>
    </row>
    <row r="913" ht="13.65" customHeight="1">
      <c r="A913" s="178"/>
      <c r="B913" s="13"/>
      <c r="C913" s="144"/>
      <c r="D913" s="179"/>
      <c r="E913" s="180"/>
      <c r="F913" s="147"/>
      <c r="G913" s="13"/>
      <c r="H913" s="193"/>
      <c r="I913" s="13"/>
      <c r="J913" s="171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83"/>
      <c r="X913" s="184"/>
      <c r="Y913" s="185"/>
      <c r="Z913" s="185"/>
      <c r="AA913" s="185"/>
      <c r="AB913" s="185"/>
      <c r="AC913" s="185"/>
      <c r="AD913" s="185"/>
      <c r="AE913" s="186"/>
      <c r="AF913" s="187"/>
    </row>
    <row r="914" ht="13.65" customHeight="1">
      <c r="A914" s="178"/>
      <c r="B914" s="13"/>
      <c r="C914" s="144"/>
      <c r="D914" s="179"/>
      <c r="E914" s="180"/>
      <c r="F914" s="147"/>
      <c r="G914" s="13"/>
      <c r="H914" s="193"/>
      <c r="I914" s="13"/>
      <c r="J914" s="171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83"/>
      <c r="X914" s="184"/>
      <c r="Y914" s="185"/>
      <c r="Z914" s="185"/>
      <c r="AA914" s="185"/>
      <c r="AB914" s="185"/>
      <c r="AC914" s="185"/>
      <c r="AD914" s="185"/>
      <c r="AE914" s="186"/>
      <c r="AF914" s="187"/>
    </row>
    <row r="915" ht="13.65" customHeight="1">
      <c r="A915" s="178"/>
      <c r="B915" s="13"/>
      <c r="C915" s="144"/>
      <c r="D915" s="179"/>
      <c r="E915" s="180"/>
      <c r="F915" s="147"/>
      <c r="G915" s="13"/>
      <c r="H915" s="193"/>
      <c r="I915" s="13"/>
      <c r="J915" s="171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83"/>
      <c r="X915" s="184"/>
      <c r="Y915" s="185"/>
      <c r="Z915" s="185"/>
      <c r="AA915" s="185"/>
      <c r="AB915" s="185"/>
      <c r="AC915" s="185"/>
      <c r="AD915" s="185"/>
      <c r="AE915" s="186"/>
      <c r="AF915" s="187"/>
    </row>
    <row r="916" ht="13.65" customHeight="1">
      <c r="A916" s="178"/>
      <c r="B916" s="13"/>
      <c r="C916" s="144"/>
      <c r="D916" s="179"/>
      <c r="E916" s="180"/>
      <c r="F916" s="147"/>
      <c r="G916" s="13"/>
      <c r="H916" s="193"/>
      <c r="I916" s="13"/>
      <c r="J916" s="171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83"/>
      <c r="X916" s="184"/>
      <c r="Y916" s="185"/>
      <c r="Z916" s="185"/>
      <c r="AA916" s="185"/>
      <c r="AB916" s="185"/>
      <c r="AC916" s="185"/>
      <c r="AD916" s="185"/>
      <c r="AE916" s="186"/>
      <c r="AF916" s="187"/>
    </row>
    <row r="917" ht="13.65" customHeight="1">
      <c r="A917" s="178"/>
      <c r="B917" s="13"/>
      <c r="C917" s="144"/>
      <c r="D917" s="179"/>
      <c r="E917" s="180"/>
      <c r="F917" s="147"/>
      <c r="G917" s="13"/>
      <c r="H917" s="193"/>
      <c r="I917" s="13"/>
      <c r="J917" s="171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83"/>
      <c r="X917" s="184"/>
      <c r="Y917" s="185"/>
      <c r="Z917" s="185"/>
      <c r="AA917" s="185"/>
      <c r="AB917" s="185"/>
      <c r="AC917" s="185"/>
      <c r="AD917" s="185"/>
      <c r="AE917" s="186"/>
      <c r="AF917" s="187"/>
    </row>
    <row r="918" ht="13.65" customHeight="1">
      <c r="A918" s="178"/>
      <c r="B918" s="13"/>
      <c r="C918" s="144"/>
      <c r="D918" s="179"/>
      <c r="E918" s="180"/>
      <c r="F918" s="147"/>
      <c r="G918" s="13"/>
      <c r="H918" s="193"/>
      <c r="I918" s="13"/>
      <c r="J918" s="171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83"/>
      <c r="X918" s="184"/>
      <c r="Y918" s="185"/>
      <c r="Z918" s="185"/>
      <c r="AA918" s="185"/>
      <c r="AB918" s="185"/>
      <c r="AC918" s="185"/>
      <c r="AD918" s="185"/>
      <c r="AE918" s="186"/>
      <c r="AF918" s="187"/>
    </row>
    <row r="919" ht="13.65" customHeight="1">
      <c r="A919" s="178"/>
      <c r="B919" s="13"/>
      <c r="C919" s="144"/>
      <c r="D919" s="179"/>
      <c r="E919" s="180"/>
      <c r="F919" s="147"/>
      <c r="G919" s="13"/>
      <c r="H919" s="193"/>
      <c r="I919" s="13"/>
      <c r="J919" s="171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83"/>
      <c r="X919" s="184"/>
      <c r="Y919" s="185"/>
      <c r="Z919" s="185"/>
      <c r="AA919" s="185"/>
      <c r="AB919" s="185"/>
      <c r="AC919" s="185"/>
      <c r="AD919" s="185"/>
      <c r="AE919" s="186"/>
      <c r="AF919" s="187"/>
    </row>
    <row r="920" ht="13.65" customHeight="1">
      <c r="A920" s="178"/>
      <c r="B920" s="13"/>
      <c r="C920" s="144"/>
      <c r="D920" s="179"/>
      <c r="E920" s="180"/>
      <c r="F920" s="147"/>
      <c r="G920" s="13"/>
      <c r="H920" s="193"/>
      <c r="I920" s="13"/>
      <c r="J920" s="171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83"/>
      <c r="X920" s="184"/>
      <c r="Y920" s="185"/>
      <c r="Z920" s="185"/>
      <c r="AA920" s="185"/>
      <c r="AB920" s="185"/>
      <c r="AC920" s="185"/>
      <c r="AD920" s="185"/>
      <c r="AE920" s="186"/>
      <c r="AF920" s="187"/>
    </row>
    <row r="921" ht="13.65" customHeight="1">
      <c r="A921" s="178"/>
      <c r="B921" s="13"/>
      <c r="C921" s="144"/>
      <c r="D921" s="179"/>
      <c r="E921" s="180"/>
      <c r="F921" s="147"/>
      <c r="G921" s="13"/>
      <c r="H921" s="193"/>
      <c r="I921" s="13"/>
      <c r="J921" s="171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83"/>
      <c r="X921" s="184"/>
      <c r="Y921" s="185"/>
      <c r="Z921" s="185"/>
      <c r="AA921" s="185"/>
      <c r="AB921" s="185"/>
      <c r="AC921" s="185"/>
      <c r="AD921" s="185"/>
      <c r="AE921" s="186"/>
      <c r="AF921" s="187"/>
    </row>
    <row r="922" ht="13.65" customHeight="1">
      <c r="A922" s="178"/>
      <c r="B922" s="13"/>
      <c r="C922" s="144"/>
      <c r="D922" s="179"/>
      <c r="E922" s="180"/>
      <c r="F922" s="147"/>
      <c r="G922" s="13"/>
      <c r="H922" s="193"/>
      <c r="I922" s="13"/>
      <c r="J922" s="171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83"/>
      <c r="X922" s="184"/>
      <c r="Y922" s="185"/>
      <c r="Z922" s="185"/>
      <c r="AA922" s="185"/>
      <c r="AB922" s="185"/>
      <c r="AC922" s="185"/>
      <c r="AD922" s="185"/>
      <c r="AE922" s="186"/>
      <c r="AF922" s="187"/>
    </row>
    <row r="923" ht="13.65" customHeight="1">
      <c r="A923" s="178"/>
      <c r="B923" s="13"/>
      <c r="C923" s="144"/>
      <c r="D923" s="179"/>
      <c r="E923" s="180"/>
      <c r="F923" s="147"/>
      <c r="G923" s="13"/>
      <c r="H923" s="193"/>
      <c r="I923" s="13"/>
      <c r="J923" s="171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83"/>
      <c r="X923" s="184"/>
      <c r="Y923" s="185"/>
      <c r="Z923" s="185"/>
      <c r="AA923" s="185"/>
      <c r="AB923" s="185"/>
      <c r="AC923" s="185"/>
      <c r="AD923" s="185"/>
      <c r="AE923" s="186"/>
      <c r="AF923" s="187"/>
    </row>
    <row r="924" ht="13.65" customHeight="1">
      <c r="A924" s="178"/>
      <c r="B924" s="13"/>
      <c r="C924" s="144"/>
      <c r="D924" s="179"/>
      <c r="E924" s="180"/>
      <c r="F924" s="147"/>
      <c r="G924" s="13"/>
      <c r="H924" s="193"/>
      <c r="I924" s="13"/>
      <c r="J924" s="171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83"/>
      <c r="X924" s="184"/>
      <c r="Y924" s="185"/>
      <c r="Z924" s="185"/>
      <c r="AA924" s="185"/>
      <c r="AB924" s="185"/>
      <c r="AC924" s="185"/>
      <c r="AD924" s="185"/>
      <c r="AE924" s="186"/>
      <c r="AF924" s="187"/>
    </row>
    <row r="925" ht="13.65" customHeight="1">
      <c r="A925" s="178"/>
      <c r="B925" s="13"/>
      <c r="C925" s="144"/>
      <c r="D925" s="179"/>
      <c r="E925" s="180"/>
      <c r="F925" s="147"/>
      <c r="G925" s="13"/>
      <c r="H925" s="193"/>
      <c r="I925" s="13"/>
      <c r="J925" s="171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83"/>
      <c r="X925" s="184"/>
      <c r="Y925" s="185"/>
      <c r="Z925" s="185"/>
      <c r="AA925" s="185"/>
      <c r="AB925" s="185"/>
      <c r="AC925" s="185"/>
      <c r="AD925" s="185"/>
      <c r="AE925" s="186"/>
      <c r="AF925" s="187"/>
    </row>
    <row r="926" ht="13.65" customHeight="1">
      <c r="A926" s="178"/>
      <c r="B926" s="13"/>
      <c r="C926" s="144"/>
      <c r="D926" s="179"/>
      <c r="E926" s="180"/>
      <c r="F926" s="147"/>
      <c r="G926" s="13"/>
      <c r="H926" s="193"/>
      <c r="I926" s="13"/>
      <c r="J926" s="171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83"/>
      <c r="X926" s="184"/>
      <c r="Y926" s="185"/>
      <c r="Z926" s="185"/>
      <c r="AA926" s="185"/>
      <c r="AB926" s="185"/>
      <c r="AC926" s="185"/>
      <c r="AD926" s="185"/>
      <c r="AE926" s="186"/>
      <c r="AF926" s="187"/>
    </row>
    <row r="927" ht="13.65" customHeight="1">
      <c r="A927" s="178"/>
      <c r="B927" s="13"/>
      <c r="C927" s="144"/>
      <c r="D927" s="179"/>
      <c r="E927" s="180"/>
      <c r="F927" s="147"/>
      <c r="G927" s="13"/>
      <c r="H927" s="193"/>
      <c r="I927" s="13"/>
      <c r="J927" s="171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83"/>
      <c r="X927" s="184"/>
      <c r="Y927" s="185"/>
      <c r="Z927" s="185"/>
      <c r="AA927" s="185"/>
      <c r="AB927" s="185"/>
      <c r="AC927" s="185"/>
      <c r="AD927" s="185"/>
      <c r="AE927" s="186"/>
      <c r="AF927" s="187"/>
    </row>
    <row r="928" ht="13.65" customHeight="1">
      <c r="A928" s="178"/>
      <c r="B928" s="13"/>
      <c r="C928" s="144"/>
      <c r="D928" s="179"/>
      <c r="E928" s="180"/>
      <c r="F928" s="147"/>
      <c r="G928" s="13"/>
      <c r="H928" s="193"/>
      <c r="I928" s="13"/>
      <c r="J928" s="171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83"/>
      <c r="X928" s="184"/>
      <c r="Y928" s="185"/>
      <c r="Z928" s="185"/>
      <c r="AA928" s="185"/>
      <c r="AB928" s="185"/>
      <c r="AC928" s="185"/>
      <c r="AD928" s="185"/>
      <c r="AE928" s="186"/>
      <c r="AF928" s="187"/>
    </row>
    <row r="929" ht="13.65" customHeight="1">
      <c r="A929" s="178"/>
      <c r="B929" s="13"/>
      <c r="C929" s="144"/>
      <c r="D929" s="179"/>
      <c r="E929" s="180"/>
      <c r="F929" s="147"/>
      <c r="G929" s="13"/>
      <c r="H929" s="193"/>
      <c r="I929" s="13"/>
      <c r="J929" s="171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83"/>
      <c r="X929" s="184"/>
      <c r="Y929" s="185"/>
      <c r="Z929" s="185"/>
      <c r="AA929" s="185"/>
      <c r="AB929" s="185"/>
      <c r="AC929" s="185"/>
      <c r="AD929" s="185"/>
      <c r="AE929" s="186"/>
      <c r="AF929" s="187"/>
    </row>
    <row r="930" ht="13.65" customHeight="1">
      <c r="A930" s="178"/>
      <c r="B930" s="13"/>
      <c r="C930" s="144"/>
      <c r="D930" s="179"/>
      <c r="E930" s="180"/>
      <c r="F930" s="147"/>
      <c r="G930" s="13"/>
      <c r="H930" s="193"/>
      <c r="I930" s="13"/>
      <c r="J930" s="171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83"/>
      <c r="X930" s="184"/>
      <c r="Y930" s="185"/>
      <c r="Z930" s="185"/>
      <c r="AA930" s="185"/>
      <c r="AB930" s="185"/>
      <c r="AC930" s="185"/>
      <c r="AD930" s="185"/>
      <c r="AE930" s="186"/>
      <c r="AF930" s="187"/>
    </row>
    <row r="931" ht="13.65" customHeight="1">
      <c r="A931" s="178"/>
      <c r="B931" s="13"/>
      <c r="C931" s="144"/>
      <c r="D931" s="179"/>
      <c r="E931" s="180"/>
      <c r="F931" s="147"/>
      <c r="G931" s="13"/>
      <c r="H931" s="193"/>
      <c r="I931" s="13"/>
      <c r="J931" s="171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83"/>
      <c r="X931" s="184"/>
      <c r="Y931" s="185"/>
      <c r="Z931" s="185"/>
      <c r="AA931" s="185"/>
      <c r="AB931" s="185"/>
      <c r="AC931" s="185"/>
      <c r="AD931" s="185"/>
      <c r="AE931" s="186"/>
      <c r="AF931" s="187"/>
    </row>
    <row r="932" ht="13.65" customHeight="1">
      <c r="A932" s="178"/>
      <c r="B932" s="13"/>
      <c r="C932" s="144"/>
      <c r="D932" s="179"/>
      <c r="E932" s="180"/>
      <c r="F932" s="147"/>
      <c r="G932" s="13"/>
      <c r="H932" s="193"/>
      <c r="I932" s="13"/>
      <c r="J932" s="171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83"/>
      <c r="X932" s="184"/>
      <c r="Y932" s="185"/>
      <c r="Z932" s="185"/>
      <c r="AA932" s="185"/>
      <c r="AB932" s="185"/>
      <c r="AC932" s="185"/>
      <c r="AD932" s="185"/>
      <c r="AE932" s="186"/>
      <c r="AF932" s="187"/>
    </row>
    <row r="933" ht="13.65" customHeight="1">
      <c r="A933" s="178"/>
      <c r="B933" s="13"/>
      <c r="C933" s="144"/>
      <c r="D933" s="179"/>
      <c r="E933" s="180"/>
      <c r="F933" s="147"/>
      <c r="G933" s="13"/>
      <c r="H933" s="193"/>
      <c r="I933" s="13"/>
      <c r="J933" s="171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83"/>
      <c r="X933" s="184"/>
      <c r="Y933" s="185"/>
      <c r="Z933" s="185"/>
      <c r="AA933" s="185"/>
      <c r="AB933" s="185"/>
      <c r="AC933" s="185"/>
      <c r="AD933" s="185"/>
      <c r="AE933" s="186"/>
      <c r="AF933" s="187"/>
    </row>
    <row r="934" ht="13.65" customHeight="1">
      <c r="A934" s="178"/>
      <c r="B934" s="13"/>
      <c r="C934" s="144"/>
      <c r="D934" s="179"/>
      <c r="E934" s="180"/>
      <c r="F934" s="147"/>
      <c r="G934" s="13"/>
      <c r="H934" s="193"/>
      <c r="I934" s="13"/>
      <c r="J934" s="171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83"/>
      <c r="X934" s="184"/>
      <c r="Y934" s="185"/>
      <c r="Z934" s="185"/>
      <c r="AA934" s="185"/>
      <c r="AB934" s="185"/>
      <c r="AC934" s="185"/>
      <c r="AD934" s="185"/>
      <c r="AE934" s="186"/>
      <c r="AF934" s="187"/>
    </row>
    <row r="935" ht="13.65" customHeight="1">
      <c r="A935" s="178"/>
      <c r="B935" s="13"/>
      <c r="C935" s="144"/>
      <c r="D935" s="179"/>
      <c r="E935" s="180"/>
      <c r="F935" s="147"/>
      <c r="G935" s="13"/>
      <c r="H935" s="193"/>
      <c r="I935" s="13"/>
      <c r="J935" s="171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83"/>
      <c r="X935" s="184"/>
      <c r="Y935" s="185"/>
      <c r="Z935" s="185"/>
      <c r="AA935" s="185"/>
      <c r="AB935" s="185"/>
      <c r="AC935" s="185"/>
      <c r="AD935" s="185"/>
      <c r="AE935" s="186"/>
      <c r="AF935" s="187"/>
    </row>
    <row r="936" ht="13.65" customHeight="1">
      <c r="A936" s="178"/>
      <c r="B936" s="13"/>
      <c r="C936" s="144"/>
      <c r="D936" s="179"/>
      <c r="E936" s="180"/>
      <c r="F936" s="147"/>
      <c r="G936" s="13"/>
      <c r="H936" s="193"/>
      <c r="I936" s="13"/>
      <c r="J936" s="171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83"/>
      <c r="X936" s="184"/>
      <c r="Y936" s="185"/>
      <c r="Z936" s="185"/>
      <c r="AA936" s="185"/>
      <c r="AB936" s="185"/>
      <c r="AC936" s="185"/>
      <c r="AD936" s="185"/>
      <c r="AE936" s="186"/>
      <c r="AF936" s="187"/>
    </row>
    <row r="937" ht="13.65" customHeight="1">
      <c r="A937" s="178"/>
      <c r="B937" s="13"/>
      <c r="C937" s="144"/>
      <c r="D937" s="179"/>
      <c r="E937" s="180"/>
      <c r="F937" s="147"/>
      <c r="G937" s="13"/>
      <c r="H937" s="193"/>
      <c r="I937" s="13"/>
      <c r="J937" s="171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83"/>
      <c r="X937" s="184"/>
      <c r="Y937" s="185"/>
      <c r="Z937" s="185"/>
      <c r="AA937" s="185"/>
      <c r="AB937" s="185"/>
      <c r="AC937" s="185"/>
      <c r="AD937" s="185"/>
      <c r="AE937" s="186"/>
      <c r="AF937" s="187"/>
    </row>
    <row r="938" ht="13.65" customHeight="1">
      <c r="A938" s="178"/>
      <c r="B938" s="13"/>
      <c r="C938" s="144"/>
      <c r="D938" s="179"/>
      <c r="E938" s="180"/>
      <c r="F938" s="147"/>
      <c r="G938" s="13"/>
      <c r="H938" s="193"/>
      <c r="I938" s="13"/>
      <c r="J938" s="171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83"/>
      <c r="X938" s="184"/>
      <c r="Y938" s="185"/>
      <c r="Z938" s="185"/>
      <c r="AA938" s="185"/>
      <c r="AB938" s="185"/>
      <c r="AC938" s="185"/>
      <c r="AD938" s="185"/>
      <c r="AE938" s="186"/>
      <c r="AF938" s="187"/>
    </row>
    <row r="939" ht="13.65" customHeight="1">
      <c r="A939" s="178"/>
      <c r="B939" s="13"/>
      <c r="C939" s="144"/>
      <c r="D939" s="179"/>
      <c r="E939" s="180"/>
      <c r="F939" s="147"/>
      <c r="G939" s="13"/>
      <c r="H939" s="193"/>
      <c r="I939" s="13"/>
      <c r="J939" s="171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83"/>
      <c r="X939" s="184"/>
      <c r="Y939" s="185"/>
      <c r="Z939" s="185"/>
      <c r="AA939" s="185"/>
      <c r="AB939" s="185"/>
      <c r="AC939" s="185"/>
      <c r="AD939" s="185"/>
      <c r="AE939" s="186"/>
      <c r="AF939" s="187"/>
    </row>
    <row r="940" ht="13.65" customHeight="1">
      <c r="A940" s="178"/>
      <c r="B940" s="13"/>
      <c r="C940" s="144"/>
      <c r="D940" s="179"/>
      <c r="E940" s="180"/>
      <c r="F940" s="147"/>
      <c r="G940" s="13"/>
      <c r="H940" s="193"/>
      <c r="I940" s="13"/>
      <c r="J940" s="171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83"/>
      <c r="X940" s="184"/>
      <c r="Y940" s="185"/>
      <c r="Z940" s="185"/>
      <c r="AA940" s="185"/>
      <c r="AB940" s="185"/>
      <c r="AC940" s="185"/>
      <c r="AD940" s="185"/>
      <c r="AE940" s="186"/>
      <c r="AF940" s="187"/>
    </row>
    <row r="941" ht="13.65" customHeight="1">
      <c r="A941" s="178"/>
      <c r="B941" s="13"/>
      <c r="C941" s="144"/>
      <c r="D941" s="179"/>
      <c r="E941" s="180"/>
      <c r="F941" s="147"/>
      <c r="G941" s="13"/>
      <c r="H941" s="193"/>
      <c r="I941" s="13"/>
      <c r="J941" s="171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83"/>
      <c r="X941" s="184"/>
      <c r="Y941" s="185"/>
      <c r="Z941" s="185"/>
      <c r="AA941" s="185"/>
      <c r="AB941" s="185"/>
      <c r="AC941" s="185"/>
      <c r="AD941" s="185"/>
      <c r="AE941" s="186"/>
      <c r="AF941" s="187"/>
    </row>
    <row r="942" ht="13.65" customHeight="1">
      <c r="A942" s="178"/>
      <c r="B942" s="13"/>
      <c r="C942" s="144"/>
      <c r="D942" s="179"/>
      <c r="E942" s="180"/>
      <c r="F942" s="147"/>
      <c r="G942" s="13"/>
      <c r="H942" s="193"/>
      <c r="I942" s="13"/>
      <c r="J942" s="171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83"/>
      <c r="X942" s="184"/>
      <c r="Y942" s="185"/>
      <c r="Z942" s="185"/>
      <c r="AA942" s="185"/>
      <c r="AB942" s="185"/>
      <c r="AC942" s="185"/>
      <c r="AD942" s="185"/>
      <c r="AE942" s="186"/>
      <c r="AF942" s="187"/>
    </row>
    <row r="943" ht="13.65" customHeight="1">
      <c r="A943" s="178"/>
      <c r="B943" s="13"/>
      <c r="C943" s="144"/>
      <c r="D943" s="179"/>
      <c r="E943" s="180"/>
      <c r="F943" s="147"/>
      <c r="G943" s="13"/>
      <c r="H943" s="193"/>
      <c r="I943" s="13"/>
      <c r="J943" s="171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83"/>
      <c r="X943" s="184"/>
      <c r="Y943" s="185"/>
      <c r="Z943" s="185"/>
      <c r="AA943" s="185"/>
      <c r="AB943" s="185"/>
      <c r="AC943" s="185"/>
      <c r="AD943" s="185"/>
      <c r="AE943" s="186"/>
      <c r="AF943" s="187"/>
    </row>
    <row r="944" ht="13.65" customHeight="1">
      <c r="A944" s="178"/>
      <c r="B944" s="13"/>
      <c r="C944" s="144"/>
      <c r="D944" s="179"/>
      <c r="E944" s="180"/>
      <c r="F944" s="147"/>
      <c r="G944" s="13"/>
      <c r="H944" s="193"/>
      <c r="I944" s="13"/>
      <c r="J944" s="171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83"/>
      <c r="X944" s="184"/>
      <c r="Y944" s="185"/>
      <c r="Z944" s="185"/>
      <c r="AA944" s="185"/>
      <c r="AB944" s="185"/>
      <c r="AC944" s="185"/>
      <c r="AD944" s="185"/>
      <c r="AE944" s="186"/>
      <c r="AF944" s="187"/>
    </row>
    <row r="945" ht="13.65" customHeight="1">
      <c r="A945" s="178"/>
      <c r="B945" s="13"/>
      <c r="C945" s="144"/>
      <c r="D945" s="179"/>
      <c r="E945" s="180"/>
      <c r="F945" s="147"/>
      <c r="G945" s="13"/>
      <c r="H945" s="193"/>
      <c r="I945" s="13"/>
      <c r="J945" s="171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83"/>
      <c r="X945" s="184"/>
      <c r="Y945" s="185"/>
      <c r="Z945" s="185"/>
      <c r="AA945" s="185"/>
      <c r="AB945" s="185"/>
      <c r="AC945" s="185"/>
      <c r="AD945" s="185"/>
      <c r="AE945" s="186"/>
      <c r="AF945" s="187"/>
    </row>
    <row r="946" ht="13.65" customHeight="1">
      <c r="A946" s="178"/>
      <c r="B946" s="13"/>
      <c r="C946" s="144"/>
      <c r="D946" s="179"/>
      <c r="E946" s="180"/>
      <c r="F946" s="147"/>
      <c r="G946" s="13"/>
      <c r="H946" s="193"/>
      <c r="I946" s="13"/>
      <c r="J946" s="171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83"/>
      <c r="X946" s="184"/>
      <c r="Y946" s="185"/>
      <c r="Z946" s="185"/>
      <c r="AA946" s="185"/>
      <c r="AB946" s="185"/>
      <c r="AC946" s="185"/>
      <c r="AD946" s="185"/>
      <c r="AE946" s="186"/>
      <c r="AF946" s="187"/>
    </row>
    <row r="947" ht="13.65" customHeight="1">
      <c r="A947" s="178"/>
      <c r="B947" s="13"/>
      <c r="C947" s="144"/>
      <c r="D947" s="179"/>
      <c r="E947" s="180"/>
      <c r="F947" s="147"/>
      <c r="G947" s="13"/>
      <c r="H947" s="193"/>
      <c r="I947" s="13"/>
      <c r="J947" s="171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83"/>
      <c r="X947" s="184"/>
      <c r="Y947" s="185"/>
      <c r="Z947" s="185"/>
      <c r="AA947" s="185"/>
      <c r="AB947" s="185"/>
      <c r="AC947" s="185"/>
      <c r="AD947" s="185"/>
      <c r="AE947" s="186"/>
      <c r="AF947" s="187"/>
    </row>
    <row r="948" ht="13.65" customHeight="1">
      <c r="A948" s="178"/>
      <c r="B948" s="13"/>
      <c r="C948" s="144"/>
      <c r="D948" s="179"/>
      <c r="E948" s="180"/>
      <c r="F948" s="147"/>
      <c r="G948" s="13"/>
      <c r="H948" s="193"/>
      <c r="I948" s="13"/>
      <c r="J948" s="171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83"/>
      <c r="X948" s="184"/>
      <c r="Y948" s="185"/>
      <c r="Z948" s="185"/>
      <c r="AA948" s="185"/>
      <c r="AB948" s="185"/>
      <c r="AC948" s="185"/>
      <c r="AD948" s="185"/>
      <c r="AE948" s="186"/>
      <c r="AF948" s="187"/>
    </row>
    <row r="949" ht="13.65" customHeight="1">
      <c r="A949" s="178"/>
      <c r="B949" s="13"/>
      <c r="C949" s="144"/>
      <c r="D949" s="179"/>
      <c r="E949" s="180"/>
      <c r="F949" s="147"/>
      <c r="G949" s="13"/>
      <c r="H949" s="193"/>
      <c r="I949" s="13"/>
      <c r="J949" s="171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83"/>
      <c r="X949" s="184"/>
      <c r="Y949" s="185"/>
      <c r="Z949" s="185"/>
      <c r="AA949" s="185"/>
      <c r="AB949" s="185"/>
      <c r="AC949" s="185"/>
      <c r="AD949" s="185"/>
      <c r="AE949" s="186"/>
      <c r="AF949" s="187"/>
    </row>
    <row r="950" ht="13.65" customHeight="1">
      <c r="A950" s="178"/>
      <c r="B950" s="13"/>
      <c r="C950" s="144"/>
      <c r="D950" s="179"/>
      <c r="E950" s="180"/>
      <c r="F950" s="147"/>
      <c r="G950" s="13"/>
      <c r="H950" s="193"/>
      <c r="I950" s="13"/>
      <c r="J950" s="171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83"/>
      <c r="X950" s="184"/>
      <c r="Y950" s="185"/>
      <c r="Z950" s="185"/>
      <c r="AA950" s="185"/>
      <c r="AB950" s="185"/>
      <c r="AC950" s="185"/>
      <c r="AD950" s="185"/>
      <c r="AE950" s="186"/>
      <c r="AF950" s="187"/>
    </row>
    <row r="951" ht="13.65" customHeight="1">
      <c r="A951" s="178"/>
      <c r="B951" s="13"/>
      <c r="C951" s="144"/>
      <c r="D951" s="179"/>
      <c r="E951" s="180"/>
      <c r="F951" s="147"/>
      <c r="G951" s="13"/>
      <c r="H951" s="193"/>
      <c r="I951" s="13"/>
      <c r="J951" s="171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83"/>
      <c r="X951" s="184"/>
      <c r="Y951" s="185"/>
      <c r="Z951" s="185"/>
      <c r="AA951" s="185"/>
      <c r="AB951" s="185"/>
      <c r="AC951" s="185"/>
      <c r="AD951" s="185"/>
      <c r="AE951" s="186"/>
      <c r="AF951" s="187"/>
    </row>
    <row r="952" ht="13.65" customHeight="1">
      <c r="A952" s="178"/>
      <c r="B952" s="13"/>
      <c r="C952" s="144"/>
      <c r="D952" s="179"/>
      <c r="E952" s="180"/>
      <c r="F952" s="147"/>
      <c r="G952" s="13"/>
      <c r="H952" s="193"/>
      <c r="I952" s="13"/>
      <c r="J952" s="171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83"/>
      <c r="X952" s="184"/>
      <c r="Y952" s="185"/>
      <c r="Z952" s="185"/>
      <c r="AA952" s="185"/>
      <c r="AB952" s="185"/>
      <c r="AC952" s="185"/>
      <c r="AD952" s="185"/>
      <c r="AE952" s="186"/>
      <c r="AF952" s="187"/>
    </row>
    <row r="953" ht="13.65" customHeight="1">
      <c r="A953" s="178"/>
      <c r="B953" s="13"/>
      <c r="C953" s="144"/>
      <c r="D953" s="179"/>
      <c r="E953" s="180"/>
      <c r="F953" s="147"/>
      <c r="G953" s="13"/>
      <c r="H953" s="193"/>
      <c r="I953" s="13"/>
      <c r="J953" s="171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83"/>
      <c r="X953" s="184"/>
      <c r="Y953" s="185"/>
      <c r="Z953" s="185"/>
      <c r="AA953" s="185"/>
      <c r="AB953" s="185"/>
      <c r="AC953" s="185"/>
      <c r="AD953" s="185"/>
      <c r="AE953" s="186"/>
      <c r="AF953" s="187"/>
    </row>
    <row r="954" ht="13.65" customHeight="1">
      <c r="A954" s="178"/>
      <c r="B954" s="13"/>
      <c r="C954" s="144"/>
      <c r="D954" s="179"/>
      <c r="E954" s="180"/>
      <c r="F954" s="147"/>
      <c r="G954" s="13"/>
      <c r="H954" s="193"/>
      <c r="I954" s="13"/>
      <c r="J954" s="171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83"/>
      <c r="X954" s="184"/>
      <c r="Y954" s="185"/>
      <c r="Z954" s="185"/>
      <c r="AA954" s="185"/>
      <c r="AB954" s="185"/>
      <c r="AC954" s="185"/>
      <c r="AD954" s="185"/>
      <c r="AE954" s="186"/>
      <c r="AF954" s="187"/>
    </row>
    <row r="955" ht="13.65" customHeight="1">
      <c r="A955" s="178"/>
      <c r="B955" s="13"/>
      <c r="C955" s="144"/>
      <c r="D955" s="179"/>
      <c r="E955" s="180"/>
      <c r="F955" s="147"/>
      <c r="G955" s="13"/>
      <c r="H955" s="193"/>
      <c r="I955" s="13"/>
      <c r="J955" s="171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83"/>
      <c r="X955" s="184"/>
      <c r="Y955" s="185"/>
      <c r="Z955" s="185"/>
      <c r="AA955" s="185"/>
      <c r="AB955" s="185"/>
      <c r="AC955" s="185"/>
      <c r="AD955" s="185"/>
      <c r="AE955" s="186"/>
      <c r="AF955" s="187"/>
    </row>
    <row r="956" ht="13.65" customHeight="1">
      <c r="A956" s="178"/>
      <c r="B956" s="13"/>
      <c r="C956" s="144"/>
      <c r="D956" s="179"/>
      <c r="E956" s="180"/>
      <c r="F956" s="147"/>
      <c r="G956" s="13"/>
      <c r="H956" s="193"/>
      <c r="I956" s="13"/>
      <c r="J956" s="171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83"/>
      <c r="X956" s="184"/>
      <c r="Y956" s="185"/>
      <c r="Z956" s="185"/>
      <c r="AA956" s="185"/>
      <c r="AB956" s="185"/>
      <c r="AC956" s="185"/>
      <c r="AD956" s="185"/>
      <c r="AE956" s="186"/>
      <c r="AF956" s="187"/>
    </row>
    <row r="957" ht="13.65" customHeight="1">
      <c r="A957" s="178"/>
      <c r="B957" s="13"/>
      <c r="C957" s="144"/>
      <c r="D957" s="179"/>
      <c r="E957" s="180"/>
      <c r="F957" s="147"/>
      <c r="G957" s="13"/>
      <c r="H957" s="193"/>
      <c r="I957" s="13"/>
      <c r="J957" s="171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83"/>
      <c r="X957" s="184"/>
      <c r="Y957" s="185"/>
      <c r="Z957" s="185"/>
      <c r="AA957" s="185"/>
      <c r="AB957" s="185"/>
      <c r="AC957" s="185"/>
      <c r="AD957" s="185"/>
      <c r="AE957" s="186"/>
      <c r="AF957" s="187"/>
    </row>
    <row r="958" ht="13.65" customHeight="1">
      <c r="A958" s="178"/>
      <c r="B958" s="13"/>
      <c r="C958" s="144"/>
      <c r="D958" s="179"/>
      <c r="E958" s="180"/>
      <c r="F958" s="147"/>
      <c r="G958" s="13"/>
      <c r="H958" s="193"/>
      <c r="I958" s="13"/>
      <c r="J958" s="171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83"/>
      <c r="X958" s="184"/>
      <c r="Y958" s="185"/>
      <c r="Z958" s="185"/>
      <c r="AA958" s="185"/>
      <c r="AB958" s="185"/>
      <c r="AC958" s="185"/>
      <c r="AD958" s="185"/>
      <c r="AE958" s="186"/>
      <c r="AF958" s="187"/>
    </row>
    <row r="959" ht="13.65" customHeight="1">
      <c r="A959" s="178"/>
      <c r="B959" s="13"/>
      <c r="C959" s="144"/>
      <c r="D959" s="179"/>
      <c r="E959" s="180"/>
      <c r="F959" s="147"/>
      <c r="G959" s="13"/>
      <c r="H959" s="193"/>
      <c r="I959" s="13"/>
      <c r="J959" s="171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83"/>
      <c r="X959" s="184"/>
      <c r="Y959" s="185"/>
      <c r="Z959" s="185"/>
      <c r="AA959" s="185"/>
      <c r="AB959" s="185"/>
      <c r="AC959" s="185"/>
      <c r="AD959" s="185"/>
      <c r="AE959" s="186"/>
      <c r="AF959" s="187"/>
    </row>
    <row r="960" ht="13.65" customHeight="1">
      <c r="A960" s="178"/>
      <c r="B960" s="13"/>
      <c r="C960" s="144"/>
      <c r="D960" s="179"/>
      <c r="E960" s="180"/>
      <c r="F960" s="147"/>
      <c r="G960" s="13"/>
      <c r="H960" s="193"/>
      <c r="I960" s="13"/>
      <c r="J960" s="171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83"/>
      <c r="X960" s="184"/>
      <c r="Y960" s="185"/>
      <c r="Z960" s="185"/>
      <c r="AA960" s="185"/>
      <c r="AB960" s="185"/>
      <c r="AC960" s="185"/>
      <c r="AD960" s="185"/>
      <c r="AE960" s="186"/>
      <c r="AF960" s="187"/>
    </row>
    <row r="961" ht="13.65" customHeight="1">
      <c r="A961" s="178"/>
      <c r="B961" s="13"/>
      <c r="C961" s="144"/>
      <c r="D961" s="179"/>
      <c r="E961" s="180"/>
      <c r="F961" s="147"/>
      <c r="G961" s="13"/>
      <c r="H961" s="193"/>
      <c r="I961" s="13"/>
      <c r="J961" s="171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83"/>
      <c r="X961" s="184"/>
      <c r="Y961" s="185"/>
      <c r="Z961" s="185"/>
      <c r="AA961" s="185"/>
      <c r="AB961" s="185"/>
      <c r="AC961" s="185"/>
      <c r="AD961" s="185"/>
      <c r="AE961" s="186"/>
      <c r="AF961" s="187"/>
    </row>
    <row r="962" ht="13.65" customHeight="1">
      <c r="A962" s="178"/>
      <c r="B962" s="13"/>
      <c r="C962" s="144"/>
      <c r="D962" s="179"/>
      <c r="E962" s="180"/>
      <c r="F962" s="147"/>
      <c r="G962" s="13"/>
      <c r="H962" s="193"/>
      <c r="I962" s="13"/>
      <c r="J962" s="171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83"/>
      <c r="X962" s="184"/>
      <c r="Y962" s="185"/>
      <c r="Z962" s="185"/>
      <c r="AA962" s="185"/>
      <c r="AB962" s="185"/>
      <c r="AC962" s="185"/>
      <c r="AD962" s="185"/>
      <c r="AE962" s="186"/>
      <c r="AF962" s="187"/>
    </row>
    <row r="963" ht="13.65" customHeight="1">
      <c r="A963" s="178"/>
      <c r="B963" s="13"/>
      <c r="C963" s="144"/>
      <c r="D963" s="179"/>
      <c r="E963" s="180"/>
      <c r="F963" s="147"/>
      <c r="G963" s="13"/>
      <c r="H963" s="193"/>
      <c r="I963" s="13"/>
      <c r="J963" s="171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83"/>
      <c r="X963" s="184"/>
      <c r="Y963" s="185"/>
      <c r="Z963" s="185"/>
      <c r="AA963" s="185"/>
      <c r="AB963" s="185"/>
      <c r="AC963" s="185"/>
      <c r="AD963" s="185"/>
      <c r="AE963" s="186"/>
      <c r="AF963" s="187"/>
    </row>
    <row r="964" ht="13.65" customHeight="1">
      <c r="A964" s="178"/>
      <c r="B964" s="13"/>
      <c r="C964" s="144"/>
      <c r="D964" s="179"/>
      <c r="E964" s="180"/>
      <c r="F964" s="147"/>
      <c r="G964" s="13"/>
      <c r="H964" s="193"/>
      <c r="I964" s="13"/>
      <c r="J964" s="171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83"/>
      <c r="X964" s="184"/>
      <c r="Y964" s="185"/>
      <c r="Z964" s="185"/>
      <c r="AA964" s="185"/>
      <c r="AB964" s="185"/>
      <c r="AC964" s="185"/>
      <c r="AD964" s="185"/>
      <c r="AE964" s="186"/>
      <c r="AF964" s="187"/>
    </row>
    <row r="965" ht="13.65" customHeight="1">
      <c r="A965" s="178"/>
      <c r="B965" s="13"/>
      <c r="C965" s="144"/>
      <c r="D965" s="179"/>
      <c r="E965" s="180"/>
      <c r="F965" s="147"/>
      <c r="G965" s="13"/>
      <c r="H965" s="193"/>
      <c r="I965" s="13"/>
      <c r="J965" s="171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83"/>
      <c r="X965" s="184"/>
      <c r="Y965" s="185"/>
      <c r="Z965" s="185"/>
      <c r="AA965" s="185"/>
      <c r="AB965" s="185"/>
      <c r="AC965" s="185"/>
      <c r="AD965" s="185"/>
      <c r="AE965" s="186"/>
      <c r="AF965" s="187"/>
    </row>
    <row r="966" ht="13.65" customHeight="1">
      <c r="A966" s="178"/>
      <c r="B966" s="13"/>
      <c r="C966" s="144"/>
      <c r="D966" s="179"/>
      <c r="E966" s="180"/>
      <c r="F966" s="147"/>
      <c r="G966" s="13"/>
      <c r="H966" s="193"/>
      <c r="I966" s="13"/>
      <c r="J966" s="171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83"/>
      <c r="X966" s="184"/>
      <c r="Y966" s="185"/>
      <c r="Z966" s="185"/>
      <c r="AA966" s="185"/>
      <c r="AB966" s="185"/>
      <c r="AC966" s="185"/>
      <c r="AD966" s="185"/>
      <c r="AE966" s="186"/>
      <c r="AF966" s="187"/>
    </row>
    <row r="967" ht="13.65" customHeight="1">
      <c r="A967" s="178"/>
      <c r="B967" s="13"/>
      <c r="C967" s="144"/>
      <c r="D967" s="179"/>
      <c r="E967" s="180"/>
      <c r="F967" s="147"/>
      <c r="G967" s="13"/>
      <c r="H967" s="193"/>
      <c r="I967" s="13"/>
      <c r="J967" s="171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83"/>
      <c r="X967" s="184"/>
      <c r="Y967" s="185"/>
      <c r="Z967" s="185"/>
      <c r="AA967" s="185"/>
      <c r="AB967" s="185"/>
      <c r="AC967" s="185"/>
      <c r="AD967" s="185"/>
      <c r="AE967" s="186"/>
      <c r="AF967" s="187"/>
    </row>
    <row r="968" ht="13.65" customHeight="1">
      <c r="A968" s="178"/>
      <c r="B968" s="13"/>
      <c r="C968" s="144"/>
      <c r="D968" s="179"/>
      <c r="E968" s="180"/>
      <c r="F968" s="147"/>
      <c r="G968" s="13"/>
      <c r="H968" s="193"/>
      <c r="I968" s="13"/>
      <c r="J968" s="171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83"/>
      <c r="X968" s="184"/>
      <c r="Y968" s="185"/>
      <c r="Z968" s="185"/>
      <c r="AA968" s="185"/>
      <c r="AB968" s="185"/>
      <c r="AC968" s="185"/>
      <c r="AD968" s="185"/>
      <c r="AE968" s="186"/>
      <c r="AF968" s="187"/>
    </row>
    <row r="969" ht="13.65" customHeight="1">
      <c r="A969" s="178"/>
      <c r="B969" s="13"/>
      <c r="C969" s="144"/>
      <c r="D969" s="179"/>
      <c r="E969" s="180"/>
      <c r="F969" s="147"/>
      <c r="G969" s="13"/>
      <c r="H969" s="193"/>
      <c r="I969" s="13"/>
      <c r="J969" s="171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83"/>
      <c r="X969" s="184"/>
      <c r="Y969" s="185"/>
      <c r="Z969" s="185"/>
      <c r="AA969" s="185"/>
      <c r="AB969" s="185"/>
      <c r="AC969" s="185"/>
      <c r="AD969" s="185"/>
      <c r="AE969" s="186"/>
      <c r="AF969" s="187"/>
    </row>
    <row r="970" ht="13.65" customHeight="1">
      <c r="A970" s="178"/>
      <c r="B970" s="13"/>
      <c r="C970" s="144"/>
      <c r="D970" s="179"/>
      <c r="E970" s="180"/>
      <c r="F970" s="147"/>
      <c r="G970" s="13"/>
      <c r="H970" s="193"/>
      <c r="I970" s="13"/>
      <c r="J970" s="171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83"/>
      <c r="X970" s="184"/>
      <c r="Y970" s="185"/>
      <c r="Z970" s="185"/>
      <c r="AA970" s="185"/>
      <c r="AB970" s="185"/>
      <c r="AC970" s="185"/>
      <c r="AD970" s="185"/>
      <c r="AE970" s="186"/>
      <c r="AF970" s="187"/>
    </row>
    <row r="971" ht="13.65" customHeight="1">
      <c r="A971" s="178"/>
      <c r="B971" s="13"/>
      <c r="C971" s="144"/>
      <c r="D971" s="179"/>
      <c r="E971" s="180"/>
      <c r="F971" s="147"/>
      <c r="G971" s="13"/>
      <c r="H971" s="193"/>
      <c r="I971" s="13"/>
      <c r="J971" s="171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83"/>
      <c r="X971" s="184"/>
      <c r="Y971" s="185"/>
      <c r="Z971" s="185"/>
      <c r="AA971" s="185"/>
      <c r="AB971" s="185"/>
      <c r="AC971" s="185"/>
      <c r="AD971" s="185"/>
      <c r="AE971" s="186"/>
      <c r="AF971" s="187"/>
    </row>
    <row r="972" ht="13.65" customHeight="1">
      <c r="A972" s="178"/>
      <c r="B972" s="13"/>
      <c r="C972" s="144"/>
      <c r="D972" s="179"/>
      <c r="E972" s="180"/>
      <c r="F972" s="147"/>
      <c r="G972" s="13"/>
      <c r="H972" s="193"/>
      <c r="I972" s="13"/>
      <c r="J972" s="171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83"/>
      <c r="X972" s="184"/>
      <c r="Y972" s="185"/>
      <c r="Z972" s="185"/>
      <c r="AA972" s="185"/>
      <c r="AB972" s="185"/>
      <c r="AC972" s="185"/>
      <c r="AD972" s="185"/>
      <c r="AE972" s="186"/>
      <c r="AF972" s="187"/>
    </row>
    <row r="973" ht="13.65" customHeight="1">
      <c r="A973" s="178"/>
      <c r="B973" s="13"/>
      <c r="C973" s="144"/>
      <c r="D973" s="179"/>
      <c r="E973" s="180"/>
      <c r="F973" s="147"/>
      <c r="G973" s="13"/>
      <c r="H973" s="193"/>
      <c r="I973" s="13"/>
      <c r="J973" s="171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83"/>
      <c r="X973" s="184"/>
      <c r="Y973" s="185"/>
      <c r="Z973" s="185"/>
      <c r="AA973" s="185"/>
      <c r="AB973" s="185"/>
      <c r="AC973" s="185"/>
      <c r="AD973" s="185"/>
      <c r="AE973" s="186"/>
      <c r="AF973" s="187"/>
    </row>
    <row r="974" ht="13.65" customHeight="1">
      <c r="A974" s="178"/>
      <c r="B974" s="13"/>
      <c r="C974" s="144"/>
      <c r="D974" s="179"/>
      <c r="E974" s="180"/>
      <c r="F974" s="147"/>
      <c r="G974" s="13"/>
      <c r="H974" s="193"/>
      <c r="I974" s="13"/>
      <c r="J974" s="171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83"/>
      <c r="X974" s="184"/>
      <c r="Y974" s="185"/>
      <c r="Z974" s="185"/>
      <c r="AA974" s="185"/>
      <c r="AB974" s="185"/>
      <c r="AC974" s="185"/>
      <c r="AD974" s="185"/>
      <c r="AE974" s="186"/>
      <c r="AF974" s="187"/>
    </row>
    <row r="975" ht="13.65" customHeight="1">
      <c r="A975" s="178"/>
      <c r="B975" s="13"/>
      <c r="C975" s="144"/>
      <c r="D975" s="179"/>
      <c r="E975" s="180"/>
      <c r="F975" s="147"/>
      <c r="G975" s="13"/>
      <c r="H975" s="193"/>
      <c r="I975" s="13"/>
      <c r="J975" s="171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83"/>
      <c r="X975" s="184"/>
      <c r="Y975" s="185"/>
      <c r="Z975" s="185"/>
      <c r="AA975" s="185"/>
      <c r="AB975" s="185"/>
      <c r="AC975" s="185"/>
      <c r="AD975" s="185"/>
      <c r="AE975" s="186"/>
      <c r="AF975" s="187"/>
    </row>
    <row r="976" ht="13.65" customHeight="1">
      <c r="A976" s="178"/>
      <c r="B976" s="13"/>
      <c r="C976" s="144"/>
      <c r="D976" s="179"/>
      <c r="E976" s="180"/>
      <c r="F976" s="147"/>
      <c r="G976" s="13"/>
      <c r="H976" s="193"/>
      <c r="I976" s="13"/>
      <c r="J976" s="171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83"/>
      <c r="X976" s="184"/>
      <c r="Y976" s="185"/>
      <c r="Z976" s="185"/>
      <c r="AA976" s="185"/>
      <c r="AB976" s="185"/>
      <c r="AC976" s="185"/>
      <c r="AD976" s="185"/>
      <c r="AE976" s="186"/>
      <c r="AF976" s="187"/>
    </row>
    <row r="977" ht="13.65" customHeight="1">
      <c r="A977" s="178"/>
      <c r="B977" s="13"/>
      <c r="C977" s="144"/>
      <c r="D977" s="179"/>
      <c r="E977" s="180"/>
      <c r="F977" s="147"/>
      <c r="G977" s="13"/>
      <c r="H977" s="193"/>
      <c r="I977" s="13"/>
      <c r="J977" s="171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83"/>
      <c r="X977" s="184"/>
      <c r="Y977" s="185"/>
      <c r="Z977" s="185"/>
      <c r="AA977" s="185"/>
      <c r="AB977" s="185"/>
      <c r="AC977" s="185"/>
      <c r="AD977" s="185"/>
      <c r="AE977" s="186"/>
      <c r="AF977" s="187"/>
    </row>
    <row r="978" ht="13.65" customHeight="1">
      <c r="A978" s="178"/>
      <c r="B978" s="13"/>
      <c r="C978" s="144"/>
      <c r="D978" s="179"/>
      <c r="E978" s="180"/>
      <c r="F978" s="147"/>
      <c r="G978" s="13"/>
      <c r="H978" s="193"/>
      <c r="I978" s="13"/>
      <c r="J978" s="171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83"/>
      <c r="X978" s="184"/>
      <c r="Y978" s="185"/>
      <c r="Z978" s="185"/>
      <c r="AA978" s="185"/>
      <c r="AB978" s="185"/>
      <c r="AC978" s="185"/>
      <c r="AD978" s="185"/>
      <c r="AE978" s="186"/>
      <c r="AF978" s="187"/>
    </row>
    <row r="979" ht="13.65" customHeight="1">
      <c r="A979" s="178"/>
      <c r="B979" s="13"/>
      <c r="C979" s="144"/>
      <c r="D979" s="179"/>
      <c r="E979" s="180"/>
      <c r="F979" s="147"/>
      <c r="G979" s="13"/>
      <c r="H979" s="193"/>
      <c r="I979" s="13"/>
      <c r="J979" s="171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83"/>
      <c r="X979" s="184"/>
      <c r="Y979" s="185"/>
      <c r="Z979" s="185"/>
      <c r="AA979" s="185"/>
      <c r="AB979" s="185"/>
      <c r="AC979" s="185"/>
      <c r="AD979" s="185"/>
      <c r="AE979" s="186"/>
      <c r="AF979" s="187"/>
    </row>
    <row r="980" ht="13.65" customHeight="1">
      <c r="A980" s="178"/>
      <c r="B980" s="13"/>
      <c r="C980" s="144"/>
      <c r="D980" s="179"/>
      <c r="E980" s="180"/>
      <c r="F980" s="147"/>
      <c r="G980" s="13"/>
      <c r="H980" s="193"/>
      <c r="I980" s="13"/>
      <c r="J980" s="171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83"/>
      <c r="X980" s="184"/>
      <c r="Y980" s="185"/>
      <c r="Z980" s="185"/>
      <c r="AA980" s="185"/>
      <c r="AB980" s="185"/>
      <c r="AC980" s="185"/>
      <c r="AD980" s="185"/>
      <c r="AE980" s="186"/>
      <c r="AF980" s="187"/>
    </row>
    <row r="981" ht="13.65" customHeight="1">
      <c r="A981" s="178"/>
      <c r="B981" s="13"/>
      <c r="C981" s="144"/>
      <c r="D981" s="179"/>
      <c r="E981" s="180"/>
      <c r="F981" s="147"/>
      <c r="G981" s="13"/>
      <c r="H981" s="193"/>
      <c r="I981" s="13"/>
      <c r="J981" s="171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83"/>
      <c r="X981" s="184"/>
      <c r="Y981" s="185"/>
      <c r="Z981" s="185"/>
      <c r="AA981" s="185"/>
      <c r="AB981" s="185"/>
      <c r="AC981" s="185"/>
      <c r="AD981" s="185"/>
      <c r="AE981" s="186"/>
      <c r="AF981" s="187"/>
    </row>
    <row r="982" ht="13.65" customHeight="1">
      <c r="A982" s="178"/>
      <c r="B982" s="13"/>
      <c r="C982" s="144"/>
      <c r="D982" s="179"/>
      <c r="E982" s="180"/>
      <c r="F982" s="147"/>
      <c r="G982" s="13"/>
      <c r="H982" s="193"/>
      <c r="I982" s="13"/>
      <c r="J982" s="171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83"/>
      <c r="X982" s="184"/>
      <c r="Y982" s="185"/>
      <c r="Z982" s="185"/>
      <c r="AA982" s="185"/>
      <c r="AB982" s="185"/>
      <c r="AC982" s="185"/>
      <c r="AD982" s="185"/>
      <c r="AE982" s="186"/>
      <c r="AF982" s="187"/>
    </row>
    <row r="983" ht="13.65" customHeight="1">
      <c r="A983" s="178"/>
      <c r="B983" s="13"/>
      <c r="C983" s="144"/>
      <c r="D983" s="179"/>
      <c r="E983" s="180"/>
      <c r="F983" s="147"/>
      <c r="G983" s="13"/>
      <c r="H983" s="193"/>
      <c r="I983" s="13"/>
      <c r="J983" s="171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83"/>
      <c r="X983" s="184"/>
      <c r="Y983" s="185"/>
      <c r="Z983" s="185"/>
      <c r="AA983" s="185"/>
      <c r="AB983" s="185"/>
      <c r="AC983" s="185"/>
      <c r="AD983" s="185"/>
      <c r="AE983" s="186"/>
      <c r="AF983" s="187"/>
    </row>
    <row r="984" ht="13.65" customHeight="1">
      <c r="A984" s="178"/>
      <c r="B984" s="13"/>
      <c r="C984" s="144"/>
      <c r="D984" s="179"/>
      <c r="E984" s="180"/>
      <c r="F984" s="147"/>
      <c r="G984" s="13"/>
      <c r="H984" s="193"/>
      <c r="I984" s="13"/>
      <c r="J984" s="171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83"/>
      <c r="X984" s="184"/>
      <c r="Y984" s="185"/>
      <c r="Z984" s="185"/>
      <c r="AA984" s="185"/>
      <c r="AB984" s="185"/>
      <c r="AC984" s="185"/>
      <c r="AD984" s="185"/>
      <c r="AE984" s="186"/>
      <c r="AF984" s="187"/>
    </row>
    <row r="985" ht="13.65" customHeight="1">
      <c r="A985" s="178"/>
      <c r="B985" s="13"/>
      <c r="C985" s="144"/>
      <c r="D985" s="179"/>
      <c r="E985" s="180"/>
      <c r="F985" s="147"/>
      <c r="G985" s="13"/>
      <c r="H985" s="193"/>
      <c r="I985" s="13"/>
      <c r="J985" s="171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83"/>
      <c r="X985" s="184"/>
      <c r="Y985" s="185"/>
      <c r="Z985" s="185"/>
      <c r="AA985" s="185"/>
      <c r="AB985" s="185"/>
      <c r="AC985" s="185"/>
      <c r="AD985" s="185"/>
      <c r="AE985" s="186"/>
      <c r="AF985" s="187"/>
    </row>
    <row r="986" ht="13.65" customHeight="1">
      <c r="A986" s="178"/>
      <c r="B986" s="13"/>
      <c r="C986" s="144"/>
      <c r="D986" s="179"/>
      <c r="E986" s="180"/>
      <c r="F986" s="147"/>
      <c r="G986" s="13"/>
      <c r="H986" s="193"/>
      <c r="I986" s="13"/>
      <c r="J986" s="171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83"/>
      <c r="X986" s="184"/>
      <c r="Y986" s="185"/>
      <c r="Z986" s="185"/>
      <c r="AA986" s="185"/>
      <c r="AB986" s="185"/>
      <c r="AC986" s="185"/>
      <c r="AD986" s="185"/>
      <c r="AE986" s="186"/>
      <c r="AF986" s="187"/>
    </row>
    <row r="987" ht="13.65" customHeight="1">
      <c r="A987" s="178"/>
      <c r="B987" s="13"/>
      <c r="C987" s="144"/>
      <c r="D987" s="179"/>
      <c r="E987" s="180"/>
      <c r="F987" s="147"/>
      <c r="G987" s="13"/>
      <c r="H987" s="193"/>
      <c r="I987" s="13"/>
      <c r="J987" s="171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83"/>
      <c r="X987" s="184"/>
      <c r="Y987" s="185"/>
      <c r="Z987" s="185"/>
      <c r="AA987" s="185"/>
      <c r="AB987" s="185"/>
      <c r="AC987" s="185"/>
      <c r="AD987" s="185"/>
      <c r="AE987" s="186"/>
      <c r="AF987" s="187"/>
    </row>
    <row r="988" ht="13.65" customHeight="1">
      <c r="A988" s="178"/>
      <c r="B988" s="13"/>
      <c r="C988" s="144"/>
      <c r="D988" s="179"/>
      <c r="E988" s="180"/>
      <c r="F988" s="147"/>
      <c r="G988" s="13"/>
      <c r="H988" s="193"/>
      <c r="I988" s="13"/>
      <c r="J988" s="171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83"/>
      <c r="X988" s="184"/>
      <c r="Y988" s="185"/>
      <c r="Z988" s="185"/>
      <c r="AA988" s="185"/>
      <c r="AB988" s="185"/>
      <c r="AC988" s="185"/>
      <c r="AD988" s="185"/>
      <c r="AE988" s="186"/>
      <c r="AF988" s="187"/>
    </row>
    <row r="989" ht="13.65" customHeight="1">
      <c r="A989" s="178"/>
      <c r="B989" s="13"/>
      <c r="C989" s="144"/>
      <c r="D989" s="179"/>
      <c r="E989" s="180"/>
      <c r="F989" s="147"/>
      <c r="G989" s="13"/>
      <c r="H989" s="193"/>
      <c r="I989" s="13"/>
      <c r="J989" s="171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83"/>
      <c r="X989" s="184"/>
      <c r="Y989" s="185"/>
      <c r="Z989" s="185"/>
      <c r="AA989" s="185"/>
      <c r="AB989" s="185"/>
      <c r="AC989" s="185"/>
      <c r="AD989" s="185"/>
      <c r="AE989" s="186"/>
      <c r="AF989" s="187"/>
    </row>
    <row r="990" ht="13.65" customHeight="1">
      <c r="A990" s="178"/>
      <c r="B990" s="13"/>
      <c r="C990" s="144"/>
      <c r="D990" s="179"/>
      <c r="E990" s="180"/>
      <c r="F990" s="147"/>
      <c r="G990" s="13"/>
      <c r="H990" s="193"/>
      <c r="I990" s="13"/>
      <c r="J990" s="171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83"/>
      <c r="X990" s="184"/>
      <c r="Y990" s="185"/>
      <c r="Z990" s="185"/>
      <c r="AA990" s="185"/>
      <c r="AB990" s="185"/>
      <c r="AC990" s="185"/>
      <c r="AD990" s="185"/>
      <c r="AE990" s="186"/>
      <c r="AF990" s="187"/>
    </row>
    <row r="991" ht="13.65" customHeight="1">
      <c r="A991" s="178"/>
      <c r="B991" s="13"/>
      <c r="C991" s="144"/>
      <c r="D991" s="179"/>
      <c r="E991" s="180"/>
      <c r="F991" s="147"/>
      <c r="G991" s="13"/>
      <c r="H991" s="193"/>
      <c r="I991" s="13"/>
      <c r="J991" s="171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83"/>
      <c r="X991" s="184"/>
      <c r="Y991" s="185"/>
      <c r="Z991" s="185"/>
      <c r="AA991" s="185"/>
      <c r="AB991" s="185"/>
      <c r="AC991" s="185"/>
      <c r="AD991" s="185"/>
      <c r="AE991" s="186"/>
      <c r="AF991" s="187"/>
    </row>
    <row r="992" ht="13.65" customHeight="1">
      <c r="A992" s="178"/>
      <c r="B992" s="13"/>
      <c r="C992" s="144"/>
      <c r="D992" s="179"/>
      <c r="E992" s="180"/>
      <c r="F992" s="147"/>
      <c r="G992" s="13"/>
      <c r="H992" s="193"/>
      <c r="I992" s="13"/>
      <c r="J992" s="171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83"/>
      <c r="X992" s="184"/>
      <c r="Y992" s="185"/>
      <c r="Z992" s="185"/>
      <c r="AA992" s="185"/>
      <c r="AB992" s="185"/>
      <c r="AC992" s="185"/>
      <c r="AD992" s="185"/>
      <c r="AE992" s="186"/>
      <c r="AF992" s="187"/>
    </row>
    <row r="993" ht="13.65" customHeight="1">
      <c r="A993" s="178"/>
      <c r="B993" s="13"/>
      <c r="C993" s="144"/>
      <c r="D993" s="179"/>
      <c r="E993" s="180"/>
      <c r="F993" s="147"/>
      <c r="G993" s="13"/>
      <c r="H993" s="193"/>
      <c r="I993" s="13"/>
      <c r="J993" s="171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83"/>
      <c r="X993" s="184"/>
      <c r="Y993" s="185"/>
      <c r="Z993" s="185"/>
      <c r="AA993" s="185"/>
      <c r="AB993" s="185"/>
      <c r="AC993" s="185"/>
      <c r="AD993" s="185"/>
      <c r="AE993" s="186"/>
      <c r="AF993" s="187"/>
    </row>
    <row r="994" ht="13.65" customHeight="1">
      <c r="A994" s="178"/>
      <c r="B994" s="13"/>
      <c r="C994" s="144"/>
      <c r="D994" s="179"/>
      <c r="E994" s="180"/>
      <c r="F994" s="147"/>
      <c r="G994" s="13"/>
      <c r="H994" s="193"/>
      <c r="I994" s="13"/>
      <c r="J994" s="171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83"/>
      <c r="X994" s="184"/>
      <c r="Y994" s="185"/>
      <c r="Z994" s="185"/>
      <c r="AA994" s="185"/>
      <c r="AB994" s="185"/>
      <c r="AC994" s="185"/>
      <c r="AD994" s="185"/>
      <c r="AE994" s="186"/>
      <c r="AF994" s="187"/>
    </row>
    <row r="995" ht="13.65" customHeight="1">
      <c r="A995" s="178"/>
      <c r="B995" s="13"/>
      <c r="C995" s="144"/>
      <c r="D995" s="179"/>
      <c r="E995" s="180"/>
      <c r="F995" s="147"/>
      <c r="G995" s="13"/>
      <c r="H995" s="193"/>
      <c r="I995" s="13"/>
      <c r="J995" s="171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83"/>
      <c r="X995" s="184"/>
      <c r="Y995" s="185"/>
      <c r="Z995" s="185"/>
      <c r="AA995" s="185"/>
      <c r="AB995" s="185"/>
      <c r="AC995" s="185"/>
      <c r="AD995" s="185"/>
      <c r="AE995" s="186"/>
      <c r="AF995" s="187"/>
    </row>
    <row r="996" ht="13.65" customHeight="1">
      <c r="A996" s="178"/>
      <c r="B996" s="13"/>
      <c r="C996" s="144"/>
      <c r="D996" s="179"/>
      <c r="E996" s="180"/>
      <c r="F996" s="147"/>
      <c r="G996" s="13"/>
      <c r="H996" s="193"/>
      <c r="I996" s="13"/>
      <c r="J996" s="171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83"/>
      <c r="X996" s="184"/>
      <c r="Y996" s="185"/>
      <c r="Z996" s="185"/>
      <c r="AA996" s="185"/>
      <c r="AB996" s="185"/>
      <c r="AC996" s="185"/>
      <c r="AD996" s="185"/>
      <c r="AE996" s="186"/>
      <c r="AF996" s="187"/>
    </row>
    <row r="997" ht="13.65" customHeight="1">
      <c r="A997" s="178"/>
      <c r="B997" s="13"/>
      <c r="C997" s="144"/>
      <c r="D997" s="179"/>
      <c r="E997" s="180"/>
      <c r="F997" s="147"/>
      <c r="G997" s="13"/>
      <c r="H997" s="193"/>
      <c r="I997" s="13"/>
      <c r="J997" s="171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83"/>
      <c r="X997" s="184"/>
      <c r="Y997" s="185"/>
      <c r="Z997" s="185"/>
      <c r="AA997" s="185"/>
      <c r="AB997" s="185"/>
      <c r="AC997" s="185"/>
      <c r="AD997" s="185"/>
      <c r="AE997" s="186"/>
      <c r="AF997" s="187"/>
    </row>
    <row r="998" ht="13.65" customHeight="1">
      <c r="A998" s="178"/>
      <c r="B998" s="13"/>
      <c r="C998" s="144"/>
      <c r="D998" s="179"/>
      <c r="E998" s="180"/>
      <c r="F998" s="147"/>
      <c r="G998" s="13"/>
      <c r="H998" s="193"/>
      <c r="I998" s="13"/>
      <c r="J998" s="171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83"/>
      <c r="X998" s="184"/>
      <c r="Y998" s="185"/>
      <c r="Z998" s="185"/>
      <c r="AA998" s="185"/>
      <c r="AB998" s="185"/>
      <c r="AC998" s="185"/>
      <c r="AD998" s="185"/>
      <c r="AE998" s="186"/>
      <c r="AF998" s="187"/>
    </row>
    <row r="999" ht="13.65" customHeight="1">
      <c r="A999" s="178"/>
      <c r="B999" s="13"/>
      <c r="C999" s="144"/>
      <c r="D999" s="179"/>
      <c r="E999" s="180"/>
      <c r="F999" s="147"/>
      <c r="G999" s="13"/>
      <c r="H999" s="193"/>
      <c r="I999" s="13"/>
      <c r="J999" s="171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83"/>
      <c r="X999" s="184"/>
      <c r="Y999" s="185"/>
      <c r="Z999" s="185"/>
      <c r="AA999" s="185"/>
      <c r="AB999" s="185"/>
      <c r="AC999" s="185"/>
      <c r="AD999" s="185"/>
      <c r="AE999" s="186"/>
      <c r="AF999" s="187"/>
    </row>
    <row r="1000" ht="13.65" customHeight="1">
      <c r="A1000" s="178"/>
      <c r="B1000" s="13"/>
      <c r="C1000" s="144"/>
      <c r="D1000" s="179"/>
      <c r="E1000" s="180"/>
      <c r="F1000" s="147"/>
      <c r="G1000" s="13"/>
      <c r="H1000" s="193"/>
      <c r="I1000" s="13"/>
      <c r="J1000" s="171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83"/>
      <c r="X1000" s="184"/>
      <c r="Y1000" s="185"/>
      <c r="Z1000" s="185"/>
      <c r="AA1000" s="185"/>
      <c r="AB1000" s="185"/>
      <c r="AC1000" s="185"/>
      <c r="AD1000" s="185"/>
      <c r="AE1000" s="186"/>
      <c r="AF1000" s="187"/>
    </row>
    <row r="1001" ht="13.65" customHeight="1">
      <c r="A1001" s="178"/>
      <c r="B1001" s="13"/>
      <c r="C1001" s="171"/>
      <c r="D1001" s="179"/>
      <c r="E1001" s="180"/>
      <c r="F1001" s="147"/>
      <c r="G1001" s="13"/>
      <c r="H1001" s="193"/>
      <c r="I1001" s="13"/>
      <c r="J1001" s="171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83"/>
      <c r="X1001" s="184"/>
      <c r="Y1001" s="185"/>
      <c r="Z1001" s="185"/>
      <c r="AA1001" s="185"/>
      <c r="AB1001" s="185"/>
      <c r="AC1001" s="185"/>
      <c r="AD1001" s="185"/>
      <c r="AE1001" s="186"/>
      <c r="AF1001" s="187"/>
    </row>
    <row r="1002" ht="13.65" customHeight="1">
      <c r="A1002" s="194"/>
      <c r="B1002" s="49"/>
      <c r="C1002" s="195"/>
      <c r="D1002" s="179"/>
      <c r="E1002" s="180"/>
      <c r="F1002" s="147"/>
      <c r="G1002" s="49"/>
      <c r="H1002" s="49"/>
      <c r="I1002" s="49"/>
      <c r="J1002" s="195"/>
      <c r="K1002" s="49"/>
      <c r="L1002" s="49"/>
      <c r="M1002" s="49"/>
      <c r="N1002" s="49"/>
      <c r="O1002" s="49"/>
      <c r="P1002" s="49"/>
      <c r="Q1002" s="49"/>
      <c r="R1002" s="49"/>
      <c r="S1002" s="49"/>
      <c r="T1002" s="49"/>
      <c r="U1002" s="49"/>
      <c r="V1002" s="49"/>
      <c r="W1002" s="196"/>
      <c r="X1002" s="197"/>
      <c r="Y1002" s="198"/>
      <c r="Z1002" s="198"/>
      <c r="AA1002" s="198"/>
      <c r="AB1002" s="198"/>
      <c r="AC1002" s="198"/>
      <c r="AD1002" s="198"/>
      <c r="AE1002" s="199"/>
      <c r="AF1002" s="200"/>
    </row>
    <row r="1003" ht="13.65" customHeight="1">
      <c r="A1003" s="201"/>
      <c r="B1003" s="202"/>
      <c r="C1003" s="203"/>
      <c r="D1003" s="204"/>
      <c r="E1003" s="205"/>
      <c r="F1003" s="206"/>
      <c r="G1003" s="202"/>
      <c r="H1003" s="202"/>
      <c r="I1003" s="202"/>
      <c r="J1003" s="203"/>
      <c r="K1003" s="202"/>
      <c r="L1003" s="202"/>
      <c r="M1003" s="202"/>
      <c r="N1003" s="202"/>
      <c r="O1003" s="202"/>
      <c r="P1003" s="202"/>
      <c r="Q1003" s="202"/>
      <c r="R1003" s="202"/>
      <c r="S1003" s="202"/>
      <c r="T1003" s="202"/>
      <c r="U1003" s="202"/>
      <c r="V1003" s="202"/>
      <c r="W1003" s="207"/>
      <c r="X1003" s="208"/>
      <c r="Y1003" s="209"/>
      <c r="Z1003" s="209"/>
      <c r="AA1003" s="209"/>
      <c r="AB1003" s="209"/>
      <c r="AC1003" s="209"/>
      <c r="AD1003" s="209"/>
      <c r="AE1003" s="210"/>
      <c r="AF1003" s="211"/>
    </row>
  </sheetData>
  <mergeCells count="18">
    <mergeCell ref="H4:H5"/>
    <mergeCell ref="A4:C4"/>
    <mergeCell ref="D4:G4"/>
    <mergeCell ref="I4:J4"/>
    <mergeCell ref="K4:L4"/>
    <mergeCell ref="M4:N4"/>
    <mergeCell ref="O4:P4"/>
    <mergeCell ref="Q4:R4"/>
    <mergeCell ref="S4:T4"/>
    <mergeCell ref="U4:V4"/>
    <mergeCell ref="C1:D1"/>
    <mergeCell ref="C2:D2"/>
    <mergeCell ref="W1:W5"/>
    <mergeCell ref="AD1:AD5"/>
    <mergeCell ref="AE1:AE5"/>
    <mergeCell ref="X4:AC4"/>
    <mergeCell ref="X2:AC2"/>
    <mergeCell ref="AF1:AF5"/>
  </mergeCells>
  <conditionalFormatting sqref="A1:C1 F1:F2 I1:U1 K2 M2 O2 Q2 S2 U2 I3:V3 A4 I4 K4 M4 O4 Q4 S4 U4 A5:C387 F5:F386 I5:V386 D387:F387 H387:W387 A388:B388 F388 N388 R388:W388 A389:B389 F389 N389 R389:W389 A390:B390 F390 N390 R390:W390 A391:B391 F391 N391 R391:W391 A392:B392 F392 N392 R392:W392 A393:B393 F393 N393 R393:W393 A394:B394 F394 N394:N687 R394:W1003 L400:L826">
    <cfRule type="cellIs" dxfId="1" priority="1" operator="lessThan" stopIfTrue="1">
      <formula>0</formula>
    </cfRule>
  </conditionalFormatting>
  <pageMargins left="0.75" right="0.75" top="1" bottom="1" header="0.492126" footer="0.492126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